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5928\Desktop\"/>
    </mc:Choice>
  </mc:AlternateContent>
  <xr:revisionPtr revIDLastSave="0" documentId="13_ncr:1_{DC6D698B-830E-454F-938D-B71172BA14A7}" xr6:coauthVersionLast="36" xr6:coauthVersionMax="36" xr10:uidLastSave="{00000000-0000-0000-0000-000000000000}"/>
  <bookViews>
    <workbookView xWindow="0" yWindow="0" windowWidth="11085" windowHeight="5760" tabRatio="883" firstSheet="1" activeTab="7" xr2:uid="{00000000-000D-0000-FFFF-FFFF00000000}"/>
  </bookViews>
  <sheets>
    <sheet name="คำอธิบาย" sheetId="8" state="hidden" r:id="rId1"/>
    <sheet name="ปฏิบัติการ" sheetId="93" r:id="rId2"/>
    <sheet name="บัญชี" sheetId="92" r:id="rId3"/>
    <sheet name="ก่อสร้าง" sheetId="91" r:id="rId4"/>
    <sheet name="สนับสนุน" sheetId="90" r:id="rId5"/>
    <sheet name="แผนกบริการลูกค้า" sheetId="89" r:id="rId6"/>
    <sheet name="คลังพัสดุ" sheetId="88" r:id="rId7"/>
    <sheet name="กลุ่มผู้บริหาร" sheetId="87" r:id="rId8"/>
    <sheet name="E001_ค่าใช้จ่าย" sheetId="83" r:id="rId9"/>
    <sheet name="R001_รายได้" sheetId="82" r:id="rId10"/>
    <sheet name="หลักเกณฑ์68" sheetId="84" r:id="rId11"/>
    <sheet name="อนุมัติงบ กงป." sheetId="53" r:id="rId12"/>
    <sheet name="ใบปะหน้า" sheetId="58" r:id="rId13"/>
    <sheet name="รายละเอียด กงป. เงินเพิ่มอยู่กะ" sheetId="46" state="hidden" r:id="rId14"/>
    <sheet name="รหัสบัญชี" sheetId="63" state="hidden" r:id="rId15"/>
    <sheet name="รหัสบัญชีงบกำไรขาดทุน" sheetId="66" r:id="rId16"/>
    <sheet name="12 บัญชีอัตโนมัติ" sheetId="73" state="hidden" r:id="rId17"/>
    <sheet name="2. พนักงาน-12 บัญชีอัตโนมัติ" sheetId="74" state="hidden" r:id="rId18"/>
    <sheet name="จัดสรร - รายได้" sheetId="85" r:id="rId19"/>
    <sheet name="ค่าใช้จ่ายห้ามโอนย้าย" sheetId="69" r:id="rId20"/>
    <sheet name="5. วัสุดเบิกจากคลัง" sheetId="75" r:id="rId21"/>
    <sheet name="7.ค่าซ่อมคอม" sheetId="76" r:id="rId22"/>
    <sheet name="9.ค่าประชาสัมพันธ์" sheetId="77" r:id="rId23"/>
    <sheet name="ค่าเสื่อมราคา" sheetId="80" r:id="rId24"/>
    <sheet name="ค่าอินเตอร์เน็ท" sheetId="81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p" localSheetId="7">#REF!</definedName>
    <definedName name="\p" localSheetId="3">#REF!</definedName>
    <definedName name="\p" localSheetId="6">#REF!</definedName>
    <definedName name="\p" localSheetId="18">#REF!</definedName>
    <definedName name="\p" localSheetId="2">#REF!</definedName>
    <definedName name="\p" localSheetId="1">#REF!</definedName>
    <definedName name="\p" localSheetId="5">#REF!</definedName>
    <definedName name="\p" localSheetId="4">#REF!</definedName>
    <definedName name="\p">#REF!</definedName>
    <definedName name="___A1010020" localSheetId="7">#REF!</definedName>
    <definedName name="___A1010020" localSheetId="3">#REF!</definedName>
    <definedName name="___A1010020" localSheetId="6">#REF!</definedName>
    <definedName name="___A1010020" localSheetId="2">#REF!</definedName>
    <definedName name="___A1010020" localSheetId="1">#REF!</definedName>
    <definedName name="___A1010020" localSheetId="5">#REF!</definedName>
    <definedName name="___A1010020" localSheetId="4">#REF!</definedName>
    <definedName name="___A1010020" localSheetId="10">#REF!</definedName>
    <definedName name="___A1010020">#REF!</definedName>
    <definedName name="__A1010020" localSheetId="7">#REF!</definedName>
    <definedName name="__A1010020" localSheetId="3">#REF!</definedName>
    <definedName name="__A1010020" localSheetId="6">#REF!</definedName>
    <definedName name="__A1010020" localSheetId="2">#REF!</definedName>
    <definedName name="__A1010020" localSheetId="1">#REF!</definedName>
    <definedName name="__A1010020" localSheetId="5">#REF!</definedName>
    <definedName name="__A1010020" localSheetId="4">#REF!</definedName>
    <definedName name="__A1010020" localSheetId="10">#REF!</definedName>
    <definedName name="__A1010020">#REF!</definedName>
    <definedName name="_A1010020" localSheetId="7">[1]w1!#REF!</definedName>
    <definedName name="_A1010020" localSheetId="3">[1]w1!#REF!</definedName>
    <definedName name="_A1010020" localSheetId="6">[1]w1!#REF!</definedName>
    <definedName name="_A1010020" localSheetId="2">[1]w1!#REF!</definedName>
    <definedName name="_A1010020" localSheetId="1">[1]w1!#REF!</definedName>
    <definedName name="_A1010020" localSheetId="5">[1]w1!#REF!</definedName>
    <definedName name="_A1010020" localSheetId="13">[2]w1!#REF!</definedName>
    <definedName name="_A1010020" localSheetId="4">[1]w1!#REF!</definedName>
    <definedName name="_A1010020" localSheetId="10">#REF!</definedName>
    <definedName name="_A1010020">[1]w1!#REF!</definedName>
    <definedName name="_xlnm._FilterDatabase" localSheetId="20" hidden="1">'5. วัสุดเบิกจากคลัง'!$A$2:$C$43</definedName>
    <definedName name="_xlnm._FilterDatabase" localSheetId="13" hidden="1">'รายละเอียด กงป. เงินเพิ่มอยู่กะ'!$A$2:$G$38</definedName>
    <definedName name="a" localSheetId="7">#REF!</definedName>
    <definedName name="a" localSheetId="3">#REF!</definedName>
    <definedName name="a" localSheetId="6">#REF!</definedName>
    <definedName name="a" localSheetId="2">#REF!</definedName>
    <definedName name="a" localSheetId="1">#REF!</definedName>
    <definedName name="a" localSheetId="5">#REF!</definedName>
    <definedName name="a" localSheetId="4">#REF!</definedName>
    <definedName name="a" localSheetId="10">#REF!</definedName>
    <definedName name="a">#REF!</definedName>
    <definedName name="A.1" localSheetId="7">#REF!</definedName>
    <definedName name="A.1" localSheetId="3">#REF!</definedName>
    <definedName name="A.1" localSheetId="6">#REF!</definedName>
    <definedName name="A.1" localSheetId="2">#REF!</definedName>
    <definedName name="A.1" localSheetId="1">#REF!</definedName>
    <definedName name="A.1" localSheetId="5">#REF!</definedName>
    <definedName name="A.1" localSheetId="4">#REF!</definedName>
    <definedName name="A.1">#REF!</definedName>
    <definedName name="A.2" localSheetId="7">#REF!</definedName>
    <definedName name="A.2" localSheetId="3">#REF!</definedName>
    <definedName name="A.2" localSheetId="6">#REF!</definedName>
    <definedName name="A.2" localSheetId="2">#REF!</definedName>
    <definedName name="A.2" localSheetId="1">#REF!</definedName>
    <definedName name="A.2" localSheetId="5">#REF!</definedName>
    <definedName name="A.2" localSheetId="4">#REF!</definedName>
    <definedName name="A.2">#REF!</definedName>
    <definedName name="A.3" localSheetId="7">#REF!</definedName>
    <definedName name="A.3" localSheetId="3">#REF!</definedName>
    <definedName name="A.3" localSheetId="6">#REF!</definedName>
    <definedName name="A.3" localSheetId="2">#REF!</definedName>
    <definedName name="A.3" localSheetId="1">#REF!</definedName>
    <definedName name="A.3" localSheetId="5">#REF!</definedName>
    <definedName name="A.3" localSheetId="4">#REF!</definedName>
    <definedName name="A.3">#REF!</definedName>
    <definedName name="A_" localSheetId="7">#REF!</definedName>
    <definedName name="A_" localSheetId="3">#REF!</definedName>
    <definedName name="A_" localSheetId="6">#REF!</definedName>
    <definedName name="A_" localSheetId="2">#REF!</definedName>
    <definedName name="A_" localSheetId="1">#REF!</definedName>
    <definedName name="A_" localSheetId="5">#REF!</definedName>
    <definedName name="A_" localSheetId="4">#REF!</definedName>
    <definedName name="A_">#REF!</definedName>
    <definedName name="A_Budget_year" localSheetId="18">[3]Cover!$C$2</definedName>
    <definedName name="A_budget_year">[4]Cover!$C$2</definedName>
    <definedName name="A_district">[4]Cover!$C$3</definedName>
    <definedName name="A_district_th">[4]Cover!$C$4</definedName>
    <definedName name="A11000010" localSheetId="7">[5]Description!#REF!</definedName>
    <definedName name="A11000010" localSheetId="3">[5]Description!#REF!</definedName>
    <definedName name="A11000010" localSheetId="6">[5]Description!#REF!</definedName>
    <definedName name="A11000010" localSheetId="18">[6]Description!#REF!</definedName>
    <definedName name="A11000010" localSheetId="2">[5]Description!#REF!</definedName>
    <definedName name="A11000010" localSheetId="1">[5]Description!#REF!</definedName>
    <definedName name="A11000010" localSheetId="5">[5]Description!#REF!</definedName>
    <definedName name="A11000010" localSheetId="4">[5]Description!#REF!</definedName>
    <definedName name="A11000010" localSheetId="10">#REF!</definedName>
    <definedName name="A11000010">[5]Description!#REF!</definedName>
    <definedName name="A11000020" localSheetId="7">[5]Description!#REF!</definedName>
    <definedName name="A11000020" localSheetId="3">[5]Description!#REF!</definedName>
    <definedName name="A11000020" localSheetId="6">[5]Description!#REF!</definedName>
    <definedName name="A11000020" localSheetId="18">[6]Description!#REF!</definedName>
    <definedName name="A11000020" localSheetId="2">[5]Description!#REF!</definedName>
    <definedName name="A11000020" localSheetId="1">[5]Description!#REF!</definedName>
    <definedName name="A11000020" localSheetId="5">[5]Description!#REF!</definedName>
    <definedName name="A11000020" localSheetId="4">[5]Description!#REF!</definedName>
    <definedName name="A11000020" localSheetId="10">#REF!</definedName>
    <definedName name="A11000020">[5]Description!#REF!</definedName>
    <definedName name="A12010010" localSheetId="7">[5]Description!#REF!</definedName>
    <definedName name="A12010010" localSheetId="3">[5]Description!#REF!</definedName>
    <definedName name="A12010010" localSheetId="6">[5]Description!#REF!</definedName>
    <definedName name="A12010010" localSheetId="18">[6]Description!#REF!</definedName>
    <definedName name="A12010010" localSheetId="2">[5]Description!#REF!</definedName>
    <definedName name="A12010010" localSheetId="1">[5]Description!#REF!</definedName>
    <definedName name="A12010010" localSheetId="5">[5]Description!#REF!</definedName>
    <definedName name="A12010010" localSheetId="4">[5]Description!#REF!</definedName>
    <definedName name="A12010010" localSheetId="10">#REF!</definedName>
    <definedName name="A12010010">[5]Description!#REF!</definedName>
    <definedName name="A12010020" localSheetId="7">[5]Description!#REF!</definedName>
    <definedName name="A12010020" localSheetId="3">[5]Description!#REF!</definedName>
    <definedName name="A12010020" localSheetId="6">[5]Description!#REF!</definedName>
    <definedName name="A12010020" localSheetId="18">[6]Description!#REF!</definedName>
    <definedName name="A12010020" localSheetId="2">[5]Description!#REF!</definedName>
    <definedName name="A12010020" localSheetId="1">[5]Description!#REF!</definedName>
    <definedName name="A12010020" localSheetId="5">[5]Description!#REF!</definedName>
    <definedName name="A12010020" localSheetId="4">[5]Description!#REF!</definedName>
    <definedName name="A12010020" localSheetId="10">#REF!</definedName>
    <definedName name="A12010020">[5]Description!#REF!</definedName>
    <definedName name="A12010030" localSheetId="7">[5]Description!#REF!</definedName>
    <definedName name="A12010030" localSheetId="3">[5]Description!#REF!</definedName>
    <definedName name="A12010030" localSheetId="6">[5]Description!#REF!</definedName>
    <definedName name="A12010030" localSheetId="18">[6]Description!#REF!</definedName>
    <definedName name="A12010030" localSheetId="2">[5]Description!#REF!</definedName>
    <definedName name="A12010030" localSheetId="1">[5]Description!#REF!</definedName>
    <definedName name="A12010030" localSheetId="5">[5]Description!#REF!</definedName>
    <definedName name="A12010030" localSheetId="4">[5]Description!#REF!</definedName>
    <definedName name="A12010030" localSheetId="10">#REF!</definedName>
    <definedName name="A12010030">[5]Description!#REF!</definedName>
    <definedName name="A12010040" localSheetId="7">[5]Description!#REF!</definedName>
    <definedName name="A12010040" localSheetId="3">[5]Description!#REF!</definedName>
    <definedName name="A12010040" localSheetId="6">[5]Description!#REF!</definedName>
    <definedName name="A12010040" localSheetId="18">[6]Description!#REF!</definedName>
    <definedName name="A12010040" localSheetId="2">[5]Description!#REF!</definedName>
    <definedName name="A12010040" localSheetId="1">[5]Description!#REF!</definedName>
    <definedName name="A12010040" localSheetId="5">[5]Description!#REF!</definedName>
    <definedName name="A12010040" localSheetId="4">[5]Description!#REF!</definedName>
    <definedName name="A12010040" localSheetId="10">#REF!</definedName>
    <definedName name="A12010040">[5]Description!#REF!</definedName>
    <definedName name="A12010050" localSheetId="7">[5]Description!#REF!</definedName>
    <definedName name="A12010050" localSheetId="3">[5]Description!#REF!</definedName>
    <definedName name="A12010050" localSheetId="6">[5]Description!#REF!</definedName>
    <definedName name="A12010050" localSheetId="18">[6]Description!#REF!</definedName>
    <definedName name="A12010050" localSheetId="2">[5]Description!#REF!</definedName>
    <definedName name="A12010050" localSheetId="1">[5]Description!#REF!</definedName>
    <definedName name="A12010050" localSheetId="5">[5]Description!#REF!</definedName>
    <definedName name="A12010050" localSheetId="4">[5]Description!#REF!</definedName>
    <definedName name="A12010050" localSheetId="10">#REF!</definedName>
    <definedName name="A12010050">[5]Description!#REF!</definedName>
    <definedName name="A12010060" localSheetId="7">[5]Description!#REF!</definedName>
    <definedName name="A12010060" localSheetId="3">[5]Description!#REF!</definedName>
    <definedName name="A12010060" localSheetId="6">[5]Description!#REF!</definedName>
    <definedName name="A12010060" localSheetId="18">[6]Description!#REF!</definedName>
    <definedName name="A12010060" localSheetId="2">[5]Description!#REF!</definedName>
    <definedName name="A12010060" localSheetId="1">[5]Description!#REF!</definedName>
    <definedName name="A12010060" localSheetId="5">[5]Description!#REF!</definedName>
    <definedName name="A12010060" localSheetId="4">[5]Description!#REF!</definedName>
    <definedName name="A12010060" localSheetId="10">#REF!</definedName>
    <definedName name="A12010060">[5]Description!#REF!</definedName>
    <definedName name="A12010070" localSheetId="7">[5]Description!#REF!</definedName>
    <definedName name="A12010070" localSheetId="3">[5]Description!#REF!</definedName>
    <definedName name="A12010070" localSheetId="6">[5]Description!#REF!</definedName>
    <definedName name="A12010070" localSheetId="18">[6]Description!#REF!</definedName>
    <definedName name="A12010070" localSheetId="2">[5]Description!#REF!</definedName>
    <definedName name="A12010070" localSheetId="1">[5]Description!#REF!</definedName>
    <definedName name="A12010070" localSheetId="5">[5]Description!#REF!</definedName>
    <definedName name="A12010070" localSheetId="4">[5]Description!#REF!</definedName>
    <definedName name="A12010070" localSheetId="10">#REF!</definedName>
    <definedName name="A12010070">[5]Description!#REF!</definedName>
    <definedName name="A12019990" localSheetId="7">[5]Description!#REF!</definedName>
    <definedName name="A12019990" localSheetId="3">[5]Description!#REF!</definedName>
    <definedName name="A12019990" localSheetId="6">[5]Description!#REF!</definedName>
    <definedName name="A12019990" localSheetId="18">[6]Description!#REF!</definedName>
    <definedName name="A12019990" localSheetId="2">[5]Description!#REF!</definedName>
    <definedName name="A12019990" localSheetId="1">[5]Description!#REF!</definedName>
    <definedName name="A12019990" localSheetId="5">[5]Description!#REF!</definedName>
    <definedName name="A12019990" localSheetId="4">[5]Description!#REF!</definedName>
    <definedName name="A12019990" localSheetId="10">#REF!</definedName>
    <definedName name="A12019990">[5]Description!#REF!</definedName>
    <definedName name="A12100010" localSheetId="7">[5]Description!#REF!</definedName>
    <definedName name="A12100010" localSheetId="3">[5]Description!#REF!</definedName>
    <definedName name="A12100010" localSheetId="6">[5]Description!#REF!</definedName>
    <definedName name="A12100010" localSheetId="18">[6]Description!#REF!</definedName>
    <definedName name="A12100010" localSheetId="2">[5]Description!#REF!</definedName>
    <definedName name="A12100010" localSheetId="1">[5]Description!#REF!</definedName>
    <definedName name="A12100010" localSheetId="5">[5]Description!#REF!</definedName>
    <definedName name="A12100010" localSheetId="4">[5]Description!#REF!</definedName>
    <definedName name="A12100010" localSheetId="10">#REF!</definedName>
    <definedName name="A12100010">[5]Description!#REF!</definedName>
    <definedName name="A12100020" localSheetId="7">[5]Description!#REF!</definedName>
    <definedName name="A12100020" localSheetId="3">[5]Description!#REF!</definedName>
    <definedName name="A12100020" localSheetId="6">[5]Description!#REF!</definedName>
    <definedName name="A12100020" localSheetId="18">[6]Description!#REF!</definedName>
    <definedName name="A12100020" localSheetId="2">[5]Description!#REF!</definedName>
    <definedName name="A12100020" localSheetId="1">[5]Description!#REF!</definedName>
    <definedName name="A12100020" localSheetId="5">[5]Description!#REF!</definedName>
    <definedName name="A12100020" localSheetId="4">[5]Description!#REF!</definedName>
    <definedName name="A12100020" localSheetId="10">#REF!</definedName>
    <definedName name="A12100020">[5]Description!#REF!</definedName>
    <definedName name="A12100030" localSheetId="7">[5]Description!#REF!</definedName>
    <definedName name="A12100030" localSheetId="3">[5]Description!#REF!</definedName>
    <definedName name="A12100030" localSheetId="6">[5]Description!#REF!</definedName>
    <definedName name="A12100030" localSheetId="18">[6]Description!#REF!</definedName>
    <definedName name="A12100030" localSheetId="2">[5]Description!#REF!</definedName>
    <definedName name="A12100030" localSheetId="1">[5]Description!#REF!</definedName>
    <definedName name="A12100030" localSheetId="5">[5]Description!#REF!</definedName>
    <definedName name="A12100030" localSheetId="4">[5]Description!#REF!</definedName>
    <definedName name="A12100030" localSheetId="10">#REF!</definedName>
    <definedName name="A12100030">[5]Description!#REF!</definedName>
    <definedName name="A12100040" localSheetId="7">[5]Description!#REF!</definedName>
    <definedName name="A12100040" localSheetId="3">[5]Description!#REF!</definedName>
    <definedName name="A12100040" localSheetId="6">[5]Description!#REF!</definedName>
    <definedName name="A12100040" localSheetId="18">[6]Description!#REF!</definedName>
    <definedName name="A12100040" localSheetId="2">[5]Description!#REF!</definedName>
    <definedName name="A12100040" localSheetId="1">[5]Description!#REF!</definedName>
    <definedName name="A12100040" localSheetId="5">[5]Description!#REF!</definedName>
    <definedName name="A12100040" localSheetId="4">[5]Description!#REF!</definedName>
    <definedName name="A12100040" localSheetId="10">#REF!</definedName>
    <definedName name="A12100040">[5]Description!#REF!</definedName>
    <definedName name="A12100990" localSheetId="7">[5]Description!#REF!</definedName>
    <definedName name="A12100990" localSheetId="3">[5]Description!#REF!</definedName>
    <definedName name="A12100990" localSheetId="6">[5]Description!#REF!</definedName>
    <definedName name="A12100990" localSheetId="18">[6]Description!#REF!</definedName>
    <definedName name="A12100990" localSheetId="2">[5]Description!#REF!</definedName>
    <definedName name="A12100990" localSheetId="1">[5]Description!#REF!</definedName>
    <definedName name="A12100990" localSheetId="5">[5]Description!#REF!</definedName>
    <definedName name="A12100990" localSheetId="4">[5]Description!#REF!</definedName>
    <definedName name="A12100990" localSheetId="10">#REF!</definedName>
    <definedName name="A12100990">[5]Description!#REF!</definedName>
    <definedName name="A12101010" localSheetId="7">[5]Description!#REF!</definedName>
    <definedName name="A12101010" localSheetId="3">[5]Description!#REF!</definedName>
    <definedName name="A12101010" localSheetId="6">[5]Description!#REF!</definedName>
    <definedName name="A12101010" localSheetId="18">[6]Description!#REF!</definedName>
    <definedName name="A12101010" localSheetId="2">[5]Description!#REF!</definedName>
    <definedName name="A12101010" localSheetId="1">[5]Description!#REF!</definedName>
    <definedName name="A12101010" localSheetId="5">[5]Description!#REF!</definedName>
    <definedName name="A12101010" localSheetId="4">[5]Description!#REF!</definedName>
    <definedName name="A12101010" localSheetId="10">#REF!</definedName>
    <definedName name="A12101010">[5]Description!#REF!</definedName>
    <definedName name="A12101020" localSheetId="7">[5]Description!#REF!</definedName>
    <definedName name="A12101020" localSheetId="3">[5]Description!#REF!</definedName>
    <definedName name="A12101020" localSheetId="6">[5]Description!#REF!</definedName>
    <definedName name="A12101020" localSheetId="18">[6]Description!#REF!</definedName>
    <definedName name="A12101020" localSheetId="2">[5]Description!#REF!</definedName>
    <definedName name="A12101020" localSheetId="1">[5]Description!#REF!</definedName>
    <definedName name="A12101020" localSheetId="5">[5]Description!#REF!</definedName>
    <definedName name="A12101020" localSheetId="4">[5]Description!#REF!</definedName>
    <definedName name="A12101020" localSheetId="10">#REF!</definedName>
    <definedName name="A12101020">[5]Description!#REF!</definedName>
    <definedName name="A12101030" localSheetId="7">[5]Description!#REF!</definedName>
    <definedName name="A12101030" localSheetId="3">[5]Description!#REF!</definedName>
    <definedName name="A12101030" localSheetId="6">[5]Description!#REF!</definedName>
    <definedName name="A12101030" localSheetId="18">[6]Description!#REF!</definedName>
    <definedName name="A12101030" localSheetId="2">[5]Description!#REF!</definedName>
    <definedName name="A12101030" localSheetId="1">[5]Description!#REF!</definedName>
    <definedName name="A12101030" localSheetId="5">[5]Description!#REF!</definedName>
    <definedName name="A12101030" localSheetId="4">[5]Description!#REF!</definedName>
    <definedName name="A12101030" localSheetId="10">#REF!</definedName>
    <definedName name="A12101030">[5]Description!#REF!</definedName>
    <definedName name="A12101040" localSheetId="7">[5]Description!#REF!</definedName>
    <definedName name="A12101040" localSheetId="3">[5]Description!#REF!</definedName>
    <definedName name="A12101040" localSheetId="6">[5]Description!#REF!</definedName>
    <definedName name="A12101040" localSheetId="18">[6]Description!#REF!</definedName>
    <definedName name="A12101040" localSheetId="2">[5]Description!#REF!</definedName>
    <definedName name="A12101040" localSheetId="1">[5]Description!#REF!</definedName>
    <definedName name="A12101040" localSheetId="5">[5]Description!#REF!</definedName>
    <definedName name="A12101040" localSheetId="4">[5]Description!#REF!</definedName>
    <definedName name="A12101040" localSheetId="10">#REF!</definedName>
    <definedName name="A12101040">[5]Description!#REF!</definedName>
    <definedName name="A12101050" localSheetId="7">[5]Description!#REF!</definedName>
    <definedName name="A12101050" localSheetId="3">[5]Description!#REF!</definedName>
    <definedName name="A12101050" localSheetId="6">[5]Description!#REF!</definedName>
    <definedName name="A12101050" localSheetId="18">[6]Description!#REF!</definedName>
    <definedName name="A12101050" localSheetId="2">[5]Description!#REF!</definedName>
    <definedName name="A12101050" localSheetId="1">[5]Description!#REF!</definedName>
    <definedName name="A12101050" localSheetId="5">[5]Description!#REF!</definedName>
    <definedName name="A12101050" localSheetId="4">[5]Description!#REF!</definedName>
    <definedName name="A12101050" localSheetId="10">#REF!</definedName>
    <definedName name="A12101050">[5]Description!#REF!</definedName>
    <definedName name="A12101060" localSheetId="7">[5]Description!#REF!</definedName>
    <definedName name="A12101060" localSheetId="3">[5]Description!#REF!</definedName>
    <definedName name="A12101060" localSheetId="6">[5]Description!#REF!</definedName>
    <definedName name="A12101060" localSheetId="18">[6]Description!#REF!</definedName>
    <definedName name="A12101060" localSheetId="2">[5]Description!#REF!</definedName>
    <definedName name="A12101060" localSheetId="1">[5]Description!#REF!</definedName>
    <definedName name="A12101060" localSheetId="5">[5]Description!#REF!</definedName>
    <definedName name="A12101060" localSheetId="4">[5]Description!#REF!</definedName>
    <definedName name="A12101060" localSheetId="10">#REF!</definedName>
    <definedName name="A12101060">[5]Description!#REF!</definedName>
    <definedName name="A12101070" localSheetId="7">[5]Description!#REF!</definedName>
    <definedName name="A12101070" localSheetId="3">[5]Description!#REF!</definedName>
    <definedName name="A12101070" localSheetId="6">[5]Description!#REF!</definedName>
    <definedName name="A12101070" localSheetId="18">[6]Description!#REF!</definedName>
    <definedName name="A12101070" localSheetId="2">[5]Description!#REF!</definedName>
    <definedName name="A12101070" localSheetId="1">[5]Description!#REF!</definedName>
    <definedName name="A12101070" localSheetId="5">[5]Description!#REF!</definedName>
    <definedName name="A12101070" localSheetId="4">[5]Description!#REF!</definedName>
    <definedName name="A12101070" localSheetId="10">#REF!</definedName>
    <definedName name="A12101070">[5]Description!#REF!</definedName>
    <definedName name="A12101080" localSheetId="7">[5]Description!#REF!</definedName>
    <definedName name="A12101080" localSheetId="3">[5]Description!#REF!</definedName>
    <definedName name="A12101080" localSheetId="6">[5]Description!#REF!</definedName>
    <definedName name="A12101080" localSheetId="18">[6]Description!#REF!</definedName>
    <definedName name="A12101080" localSheetId="2">[5]Description!#REF!</definedName>
    <definedName name="A12101080" localSheetId="1">[5]Description!#REF!</definedName>
    <definedName name="A12101080" localSheetId="5">[5]Description!#REF!</definedName>
    <definedName name="A12101080" localSheetId="4">[5]Description!#REF!</definedName>
    <definedName name="A12101080" localSheetId="10">#REF!</definedName>
    <definedName name="A12101080">[5]Description!#REF!</definedName>
    <definedName name="A12102000" localSheetId="7">[5]Description!#REF!</definedName>
    <definedName name="A12102000" localSheetId="3">[5]Description!#REF!</definedName>
    <definedName name="A12102000" localSheetId="6">[5]Description!#REF!</definedName>
    <definedName name="A12102000" localSheetId="18">[6]Description!#REF!</definedName>
    <definedName name="A12102000" localSheetId="2">[5]Description!#REF!</definedName>
    <definedName name="A12102000" localSheetId="1">[5]Description!#REF!</definedName>
    <definedName name="A12102000" localSheetId="5">[5]Description!#REF!</definedName>
    <definedName name="A12102000" localSheetId="4">[5]Description!#REF!</definedName>
    <definedName name="A12102000" localSheetId="10">#REF!</definedName>
    <definedName name="A12102000">[5]Description!#REF!</definedName>
    <definedName name="A12102010" localSheetId="7">[5]Description!#REF!</definedName>
    <definedName name="A12102010" localSheetId="3">[5]Description!#REF!</definedName>
    <definedName name="A12102010" localSheetId="6">[5]Description!#REF!</definedName>
    <definedName name="A12102010" localSheetId="18">[6]Description!#REF!</definedName>
    <definedName name="A12102010" localSheetId="2">[5]Description!#REF!</definedName>
    <definedName name="A12102010" localSheetId="1">[5]Description!#REF!</definedName>
    <definedName name="A12102010" localSheetId="5">[5]Description!#REF!</definedName>
    <definedName name="A12102010" localSheetId="4">[5]Description!#REF!</definedName>
    <definedName name="A12102010" localSheetId="10">#REF!</definedName>
    <definedName name="A12102010">[5]Description!#REF!</definedName>
    <definedName name="A12102020" localSheetId="7">[5]Description!#REF!</definedName>
    <definedName name="A12102020" localSheetId="3">[5]Description!#REF!</definedName>
    <definedName name="A12102020" localSheetId="6">[5]Description!#REF!</definedName>
    <definedName name="A12102020" localSheetId="18">[6]Description!#REF!</definedName>
    <definedName name="A12102020" localSheetId="2">[5]Description!#REF!</definedName>
    <definedName name="A12102020" localSheetId="1">[5]Description!#REF!</definedName>
    <definedName name="A12102020" localSheetId="5">[5]Description!#REF!</definedName>
    <definedName name="A12102020" localSheetId="4">[5]Description!#REF!</definedName>
    <definedName name="A12102020" localSheetId="10">#REF!</definedName>
    <definedName name="A12102020">[5]Description!#REF!</definedName>
    <definedName name="A12102030" localSheetId="7">[5]Description!#REF!</definedName>
    <definedName name="A12102030" localSheetId="3">[5]Description!#REF!</definedName>
    <definedName name="A12102030" localSheetId="6">[5]Description!#REF!</definedName>
    <definedName name="A12102030" localSheetId="18">[6]Description!#REF!</definedName>
    <definedName name="A12102030" localSheetId="2">[5]Description!#REF!</definedName>
    <definedName name="A12102030" localSheetId="1">[5]Description!#REF!</definedName>
    <definedName name="A12102030" localSheetId="5">[5]Description!#REF!</definedName>
    <definedName name="A12102030" localSheetId="4">[5]Description!#REF!</definedName>
    <definedName name="A12102030" localSheetId="10">#REF!</definedName>
    <definedName name="A12102030">[5]Description!#REF!</definedName>
    <definedName name="A12102040" localSheetId="7">[5]Description!#REF!</definedName>
    <definedName name="A12102040" localSheetId="3">[5]Description!#REF!</definedName>
    <definedName name="A12102040" localSheetId="6">[5]Description!#REF!</definedName>
    <definedName name="A12102040" localSheetId="18">[6]Description!#REF!</definedName>
    <definedName name="A12102040" localSheetId="2">[5]Description!#REF!</definedName>
    <definedName name="A12102040" localSheetId="1">[5]Description!#REF!</definedName>
    <definedName name="A12102040" localSheetId="5">[5]Description!#REF!</definedName>
    <definedName name="A12102040" localSheetId="4">[5]Description!#REF!</definedName>
    <definedName name="A12102040" localSheetId="10">#REF!</definedName>
    <definedName name="A12102040">[5]Description!#REF!</definedName>
    <definedName name="A12102050" localSheetId="7">[5]Description!#REF!</definedName>
    <definedName name="A12102050" localSheetId="3">[5]Description!#REF!</definedName>
    <definedName name="A12102050" localSheetId="6">[5]Description!#REF!</definedName>
    <definedName name="A12102050" localSheetId="18">[6]Description!#REF!</definedName>
    <definedName name="A12102050" localSheetId="2">[5]Description!#REF!</definedName>
    <definedName name="A12102050" localSheetId="1">[5]Description!#REF!</definedName>
    <definedName name="A12102050" localSheetId="5">[5]Description!#REF!</definedName>
    <definedName name="A12102050" localSheetId="4">[5]Description!#REF!</definedName>
    <definedName name="A12102050" localSheetId="10">#REF!</definedName>
    <definedName name="A12102050">[5]Description!#REF!</definedName>
    <definedName name="A12102060" localSheetId="7">[5]Description!#REF!</definedName>
    <definedName name="A12102060" localSheetId="3">[5]Description!#REF!</definedName>
    <definedName name="A12102060" localSheetId="6">[5]Description!#REF!</definedName>
    <definedName name="A12102060" localSheetId="18">[6]Description!#REF!</definedName>
    <definedName name="A12102060" localSheetId="2">[5]Description!#REF!</definedName>
    <definedName name="A12102060" localSheetId="1">[5]Description!#REF!</definedName>
    <definedName name="A12102060" localSheetId="5">[5]Description!#REF!</definedName>
    <definedName name="A12102060" localSheetId="4">[5]Description!#REF!</definedName>
    <definedName name="A12102060" localSheetId="10">#REF!</definedName>
    <definedName name="A12102060">[5]Description!#REF!</definedName>
    <definedName name="A12102070" localSheetId="7">[5]Description!#REF!</definedName>
    <definedName name="A12102070" localSheetId="3">[5]Description!#REF!</definedName>
    <definedName name="A12102070" localSheetId="6">[5]Description!#REF!</definedName>
    <definedName name="A12102070" localSheetId="18">[6]Description!#REF!</definedName>
    <definedName name="A12102070" localSheetId="2">[5]Description!#REF!</definedName>
    <definedName name="A12102070" localSheetId="1">[5]Description!#REF!</definedName>
    <definedName name="A12102070" localSheetId="5">[5]Description!#REF!</definedName>
    <definedName name="A12102070" localSheetId="4">[5]Description!#REF!</definedName>
    <definedName name="A12102070" localSheetId="10">#REF!</definedName>
    <definedName name="A12102070">[5]Description!#REF!</definedName>
    <definedName name="A12102080" localSheetId="7">[5]Description!#REF!</definedName>
    <definedName name="A12102080" localSheetId="3">[5]Description!#REF!</definedName>
    <definedName name="A12102080" localSheetId="6">[5]Description!#REF!</definedName>
    <definedName name="A12102080" localSheetId="18">[6]Description!#REF!</definedName>
    <definedName name="A12102080" localSheetId="2">[5]Description!#REF!</definedName>
    <definedName name="A12102080" localSheetId="1">[5]Description!#REF!</definedName>
    <definedName name="A12102080" localSheetId="5">[5]Description!#REF!</definedName>
    <definedName name="A12102080" localSheetId="4">[5]Description!#REF!</definedName>
    <definedName name="A12102080" localSheetId="10">#REF!</definedName>
    <definedName name="A12102080">[5]Description!#REF!</definedName>
    <definedName name="A12103010" localSheetId="7">[5]Description!#REF!</definedName>
    <definedName name="A12103010" localSheetId="3">[5]Description!#REF!</definedName>
    <definedName name="A12103010" localSheetId="6">[5]Description!#REF!</definedName>
    <definedName name="A12103010" localSheetId="18">[6]Description!#REF!</definedName>
    <definedName name="A12103010" localSheetId="2">[5]Description!#REF!</definedName>
    <definedName name="A12103010" localSheetId="1">[5]Description!#REF!</definedName>
    <definedName name="A12103010" localSheetId="5">[5]Description!#REF!</definedName>
    <definedName name="A12103010" localSheetId="4">[5]Description!#REF!</definedName>
    <definedName name="A12103010" localSheetId="10">#REF!</definedName>
    <definedName name="A12103010">[5]Description!#REF!</definedName>
    <definedName name="A12103020" localSheetId="7">[5]Description!#REF!</definedName>
    <definedName name="A12103020" localSheetId="3">[5]Description!#REF!</definedName>
    <definedName name="A12103020" localSheetId="6">[5]Description!#REF!</definedName>
    <definedName name="A12103020" localSheetId="18">[6]Description!#REF!</definedName>
    <definedName name="A12103020" localSheetId="2">[5]Description!#REF!</definedName>
    <definedName name="A12103020" localSheetId="1">[5]Description!#REF!</definedName>
    <definedName name="A12103020" localSheetId="5">[5]Description!#REF!</definedName>
    <definedName name="A12103020" localSheetId="4">[5]Description!#REF!</definedName>
    <definedName name="A12103020" localSheetId="10">#REF!</definedName>
    <definedName name="A12103020">[5]Description!#REF!</definedName>
    <definedName name="A12104010" localSheetId="7">[5]Description!#REF!</definedName>
    <definedName name="A12104010" localSheetId="3">[5]Description!#REF!</definedName>
    <definedName name="A12104010" localSheetId="6">[5]Description!#REF!</definedName>
    <definedName name="A12104010" localSheetId="18">[6]Description!#REF!</definedName>
    <definedName name="A12104010" localSheetId="2">[5]Description!#REF!</definedName>
    <definedName name="A12104010" localSheetId="1">[5]Description!#REF!</definedName>
    <definedName name="A12104010" localSheetId="5">[5]Description!#REF!</definedName>
    <definedName name="A12104010" localSheetId="4">[5]Description!#REF!</definedName>
    <definedName name="A12104010" localSheetId="10">#REF!</definedName>
    <definedName name="A12104010">[5]Description!#REF!</definedName>
    <definedName name="A12110010" localSheetId="7">[5]Description!#REF!</definedName>
    <definedName name="A12110010" localSheetId="3">[5]Description!#REF!</definedName>
    <definedName name="A12110010" localSheetId="6">[5]Description!#REF!</definedName>
    <definedName name="A12110010" localSheetId="18">[6]Description!#REF!</definedName>
    <definedName name="A12110010" localSheetId="2">[5]Description!#REF!</definedName>
    <definedName name="A12110010" localSheetId="1">[5]Description!#REF!</definedName>
    <definedName name="A12110010" localSheetId="5">[5]Description!#REF!</definedName>
    <definedName name="A12110010" localSheetId="4">[5]Description!#REF!</definedName>
    <definedName name="A12110010" localSheetId="10">#REF!</definedName>
    <definedName name="A12110010">[5]Description!#REF!</definedName>
    <definedName name="A12900010" localSheetId="7">[5]Description!#REF!</definedName>
    <definedName name="A12900010" localSheetId="3">[5]Description!#REF!</definedName>
    <definedName name="A12900010" localSheetId="6">[5]Description!#REF!</definedName>
    <definedName name="A12900010" localSheetId="18">[6]Description!#REF!</definedName>
    <definedName name="A12900010" localSheetId="2">[5]Description!#REF!</definedName>
    <definedName name="A12900010" localSheetId="1">[5]Description!#REF!</definedName>
    <definedName name="A12900010" localSheetId="5">[5]Description!#REF!</definedName>
    <definedName name="A12900010" localSheetId="4">[5]Description!#REF!</definedName>
    <definedName name="A12900010" localSheetId="10">#REF!</definedName>
    <definedName name="A12900010">[5]Description!#REF!</definedName>
    <definedName name="A12900020" localSheetId="7">[5]Description!#REF!</definedName>
    <definedName name="A12900020" localSheetId="3">[5]Description!#REF!</definedName>
    <definedName name="A12900020" localSheetId="6">[5]Description!#REF!</definedName>
    <definedName name="A12900020" localSheetId="18">[6]Description!#REF!</definedName>
    <definedName name="A12900020" localSheetId="2">[5]Description!#REF!</definedName>
    <definedName name="A12900020" localSheetId="1">[5]Description!#REF!</definedName>
    <definedName name="A12900020" localSheetId="5">[5]Description!#REF!</definedName>
    <definedName name="A12900020" localSheetId="4">[5]Description!#REF!</definedName>
    <definedName name="A12900020" localSheetId="10">#REF!</definedName>
    <definedName name="A12900020">[5]Description!#REF!</definedName>
    <definedName name="A12900030" localSheetId="7">[5]Description!#REF!</definedName>
    <definedName name="A12900030" localSheetId="3">[5]Description!#REF!</definedName>
    <definedName name="A12900030" localSheetId="6">[5]Description!#REF!</definedName>
    <definedName name="A12900030" localSheetId="18">[6]Description!#REF!</definedName>
    <definedName name="A12900030" localSheetId="2">[5]Description!#REF!</definedName>
    <definedName name="A12900030" localSheetId="1">[5]Description!#REF!</definedName>
    <definedName name="A12900030" localSheetId="5">[5]Description!#REF!</definedName>
    <definedName name="A12900030" localSheetId="4">[5]Description!#REF!</definedName>
    <definedName name="A12900030" localSheetId="10">#REF!</definedName>
    <definedName name="A12900030">[5]Description!#REF!</definedName>
    <definedName name="A12900050" localSheetId="7">[5]Description!#REF!</definedName>
    <definedName name="A12900050" localSheetId="3">[5]Description!#REF!</definedName>
    <definedName name="A12900050" localSheetId="6">[5]Description!#REF!</definedName>
    <definedName name="A12900050" localSheetId="18">[6]Description!#REF!</definedName>
    <definedName name="A12900050" localSheetId="2">[5]Description!#REF!</definedName>
    <definedName name="A12900050" localSheetId="1">[5]Description!#REF!</definedName>
    <definedName name="A12900050" localSheetId="5">[5]Description!#REF!</definedName>
    <definedName name="A12900050" localSheetId="4">[5]Description!#REF!</definedName>
    <definedName name="A12900050" localSheetId="10">#REF!</definedName>
    <definedName name="A12900050">[5]Description!#REF!</definedName>
    <definedName name="A12900090" localSheetId="7">[5]Description!#REF!</definedName>
    <definedName name="A12900090" localSheetId="3">[5]Description!#REF!</definedName>
    <definedName name="A12900090" localSheetId="6">[5]Description!#REF!</definedName>
    <definedName name="A12900090" localSheetId="18">[6]Description!#REF!</definedName>
    <definedName name="A12900090" localSheetId="2">[5]Description!#REF!</definedName>
    <definedName name="A12900090" localSheetId="1">[5]Description!#REF!</definedName>
    <definedName name="A12900090" localSheetId="5">[5]Description!#REF!</definedName>
    <definedName name="A12900090" localSheetId="4">[5]Description!#REF!</definedName>
    <definedName name="A12900090" localSheetId="10">#REF!</definedName>
    <definedName name="A12900090">[5]Description!#REF!</definedName>
    <definedName name="A12909980" localSheetId="7">[5]Description!#REF!</definedName>
    <definedName name="A12909980" localSheetId="3">[5]Description!#REF!</definedName>
    <definedName name="A12909980" localSheetId="6">[5]Description!#REF!</definedName>
    <definedName name="A12909980" localSheetId="18">[6]Description!#REF!</definedName>
    <definedName name="A12909980" localSheetId="2">[5]Description!#REF!</definedName>
    <definedName name="A12909980" localSheetId="1">[5]Description!#REF!</definedName>
    <definedName name="A12909980" localSheetId="5">[5]Description!#REF!</definedName>
    <definedName name="A12909980" localSheetId="4">[5]Description!#REF!</definedName>
    <definedName name="A12909980" localSheetId="10">#REF!</definedName>
    <definedName name="A12909980">[5]Description!#REF!</definedName>
    <definedName name="A12910010" localSheetId="7">[5]Description!#REF!</definedName>
    <definedName name="A12910010" localSheetId="3">[5]Description!#REF!</definedName>
    <definedName name="A12910010" localSheetId="6">[5]Description!#REF!</definedName>
    <definedName name="A12910010" localSheetId="18">[6]Description!#REF!</definedName>
    <definedName name="A12910010" localSheetId="2">[5]Description!#REF!</definedName>
    <definedName name="A12910010" localSheetId="1">[5]Description!#REF!</definedName>
    <definedName name="A12910010" localSheetId="5">[5]Description!#REF!</definedName>
    <definedName name="A12910010" localSheetId="4">[5]Description!#REF!</definedName>
    <definedName name="A12910010" localSheetId="10">#REF!</definedName>
    <definedName name="A12910010">[5]Description!#REF!</definedName>
    <definedName name="A12910020" localSheetId="7">[5]Description!#REF!</definedName>
    <definedName name="A12910020" localSheetId="3">[5]Description!#REF!</definedName>
    <definedName name="A12910020" localSheetId="6">[5]Description!#REF!</definedName>
    <definedName name="A12910020" localSheetId="18">[6]Description!#REF!</definedName>
    <definedName name="A12910020" localSheetId="2">[5]Description!#REF!</definedName>
    <definedName name="A12910020" localSheetId="1">[5]Description!#REF!</definedName>
    <definedName name="A12910020" localSheetId="5">[5]Description!#REF!</definedName>
    <definedName name="A12910020" localSheetId="4">[5]Description!#REF!</definedName>
    <definedName name="A12910020" localSheetId="10">#REF!</definedName>
    <definedName name="A12910020">[5]Description!#REF!</definedName>
    <definedName name="A12910030" localSheetId="7">[5]Description!#REF!</definedName>
    <definedName name="A12910030" localSheetId="3">[5]Description!#REF!</definedName>
    <definedName name="A12910030" localSheetId="6">[5]Description!#REF!</definedName>
    <definedName name="A12910030" localSheetId="18">[6]Description!#REF!</definedName>
    <definedName name="A12910030" localSheetId="2">[5]Description!#REF!</definedName>
    <definedName name="A12910030" localSheetId="1">[5]Description!#REF!</definedName>
    <definedName name="A12910030" localSheetId="5">[5]Description!#REF!</definedName>
    <definedName name="A12910030" localSheetId="4">[5]Description!#REF!</definedName>
    <definedName name="A12910030" localSheetId="10">#REF!</definedName>
    <definedName name="A12910030">[5]Description!#REF!</definedName>
    <definedName name="A12910040" localSheetId="7">[5]Description!#REF!</definedName>
    <definedName name="A12910040" localSheetId="3">[5]Description!#REF!</definedName>
    <definedName name="A12910040" localSheetId="6">[5]Description!#REF!</definedName>
    <definedName name="A12910040" localSheetId="18">[6]Description!#REF!</definedName>
    <definedName name="A12910040" localSheetId="2">[5]Description!#REF!</definedName>
    <definedName name="A12910040" localSheetId="1">[5]Description!#REF!</definedName>
    <definedName name="A12910040" localSheetId="5">[5]Description!#REF!</definedName>
    <definedName name="A12910040" localSheetId="4">[5]Description!#REF!</definedName>
    <definedName name="A12910040" localSheetId="10">#REF!</definedName>
    <definedName name="A12910040">[5]Description!#REF!</definedName>
    <definedName name="A12919900" localSheetId="7">[5]Description!#REF!</definedName>
    <definedName name="A12919900" localSheetId="3">[5]Description!#REF!</definedName>
    <definedName name="A12919900" localSheetId="6">[5]Description!#REF!</definedName>
    <definedName name="A12919900" localSheetId="18">[6]Description!#REF!</definedName>
    <definedName name="A12919900" localSheetId="2">[5]Description!#REF!</definedName>
    <definedName name="A12919900" localSheetId="1">[5]Description!#REF!</definedName>
    <definedName name="A12919900" localSheetId="5">[5]Description!#REF!</definedName>
    <definedName name="A12919900" localSheetId="4">[5]Description!#REF!</definedName>
    <definedName name="A12919900" localSheetId="10">#REF!</definedName>
    <definedName name="A12919900">[5]Description!#REF!</definedName>
    <definedName name="A12919990" localSheetId="7">[5]Description!#REF!</definedName>
    <definedName name="A12919990" localSheetId="3">[5]Description!#REF!</definedName>
    <definedName name="A12919990" localSheetId="6">[5]Description!#REF!</definedName>
    <definedName name="A12919990" localSheetId="18">[6]Description!#REF!</definedName>
    <definedName name="A12919990" localSheetId="2">[5]Description!#REF!</definedName>
    <definedName name="A12919990" localSheetId="1">[5]Description!#REF!</definedName>
    <definedName name="A12919990" localSheetId="5">[5]Description!#REF!</definedName>
    <definedName name="A12919990" localSheetId="4">[5]Description!#REF!</definedName>
    <definedName name="A12919990" localSheetId="10">#REF!</definedName>
    <definedName name="A12919990">[5]Description!#REF!</definedName>
    <definedName name="A12920010" localSheetId="7">[5]Description!#REF!</definedName>
    <definedName name="A12920010" localSheetId="3">[5]Description!#REF!</definedName>
    <definedName name="A12920010" localSheetId="6">[5]Description!#REF!</definedName>
    <definedName name="A12920010" localSheetId="18">[6]Description!#REF!</definedName>
    <definedName name="A12920010" localSheetId="2">[5]Description!#REF!</definedName>
    <definedName name="A12920010" localSheetId="1">[5]Description!#REF!</definedName>
    <definedName name="A12920010" localSheetId="5">[5]Description!#REF!</definedName>
    <definedName name="A12920010" localSheetId="4">[5]Description!#REF!</definedName>
    <definedName name="A12920010" localSheetId="10">#REF!</definedName>
    <definedName name="A12920010">[5]Description!#REF!</definedName>
    <definedName name="A12950010" localSheetId="7">[5]Description!#REF!</definedName>
    <definedName name="A12950010" localSheetId="3">[5]Description!#REF!</definedName>
    <definedName name="A12950010" localSheetId="6">[5]Description!#REF!</definedName>
    <definedName name="A12950010" localSheetId="18">[6]Description!#REF!</definedName>
    <definedName name="A12950010" localSheetId="2">[5]Description!#REF!</definedName>
    <definedName name="A12950010" localSheetId="1">[5]Description!#REF!</definedName>
    <definedName name="A12950010" localSheetId="5">[5]Description!#REF!</definedName>
    <definedName name="A12950010" localSheetId="4">[5]Description!#REF!</definedName>
    <definedName name="A12950010" localSheetId="10">#REF!</definedName>
    <definedName name="A12950010">[5]Description!#REF!</definedName>
    <definedName name="A12950020" localSheetId="7">[5]Description!#REF!</definedName>
    <definedName name="A12950020" localSheetId="3">[5]Description!#REF!</definedName>
    <definedName name="A12950020" localSheetId="6">[5]Description!#REF!</definedName>
    <definedName name="A12950020" localSheetId="18">[6]Description!#REF!</definedName>
    <definedName name="A12950020" localSheetId="2">[5]Description!#REF!</definedName>
    <definedName name="A12950020" localSheetId="1">[5]Description!#REF!</definedName>
    <definedName name="A12950020" localSheetId="5">[5]Description!#REF!</definedName>
    <definedName name="A12950020" localSheetId="4">[5]Description!#REF!</definedName>
    <definedName name="A12950020" localSheetId="10">#REF!</definedName>
    <definedName name="A12950020">[5]Description!#REF!</definedName>
    <definedName name="A12950030" localSheetId="7">[5]Description!#REF!</definedName>
    <definedName name="A12950030" localSheetId="3">[5]Description!#REF!</definedName>
    <definedName name="A12950030" localSheetId="6">[5]Description!#REF!</definedName>
    <definedName name="A12950030" localSheetId="18">[6]Description!#REF!</definedName>
    <definedName name="A12950030" localSheetId="2">[5]Description!#REF!</definedName>
    <definedName name="A12950030" localSheetId="1">[5]Description!#REF!</definedName>
    <definedName name="A12950030" localSheetId="5">[5]Description!#REF!</definedName>
    <definedName name="A12950030" localSheetId="4">[5]Description!#REF!</definedName>
    <definedName name="A12950030" localSheetId="10">#REF!</definedName>
    <definedName name="A12950030">[5]Description!#REF!</definedName>
    <definedName name="A12950040" localSheetId="7">[5]Description!#REF!</definedName>
    <definedName name="A12950040" localSheetId="3">[5]Description!#REF!</definedName>
    <definedName name="A12950040" localSheetId="6">[5]Description!#REF!</definedName>
    <definedName name="A12950040" localSheetId="18">[6]Description!#REF!</definedName>
    <definedName name="A12950040" localSheetId="2">[5]Description!#REF!</definedName>
    <definedName name="A12950040" localSheetId="1">[5]Description!#REF!</definedName>
    <definedName name="A12950040" localSheetId="5">[5]Description!#REF!</definedName>
    <definedName name="A12950040" localSheetId="4">[5]Description!#REF!</definedName>
    <definedName name="A12950040" localSheetId="10">#REF!</definedName>
    <definedName name="A12950040">[5]Description!#REF!</definedName>
    <definedName name="A13010010" localSheetId="7">[5]Description!#REF!</definedName>
    <definedName name="A13010010" localSheetId="3">[5]Description!#REF!</definedName>
    <definedName name="A13010010" localSheetId="6">[5]Description!#REF!</definedName>
    <definedName name="A13010010" localSheetId="18">[6]Description!#REF!</definedName>
    <definedName name="A13010010" localSheetId="2">[5]Description!#REF!</definedName>
    <definedName name="A13010010" localSheetId="1">[5]Description!#REF!</definedName>
    <definedName name="A13010010" localSheetId="5">[5]Description!#REF!</definedName>
    <definedName name="A13010010" localSheetId="4">[5]Description!#REF!</definedName>
    <definedName name="A13010010" localSheetId="10">#REF!</definedName>
    <definedName name="A13010010">[5]Description!#REF!</definedName>
    <definedName name="A15010010" localSheetId="7">[5]Description!#REF!</definedName>
    <definedName name="A15010010" localSheetId="3">[5]Description!#REF!</definedName>
    <definedName name="A15010010" localSheetId="6">[5]Description!#REF!</definedName>
    <definedName name="A15010010" localSheetId="18">[6]Description!#REF!</definedName>
    <definedName name="A15010010" localSheetId="2">[5]Description!#REF!</definedName>
    <definedName name="A15010010" localSheetId="1">[5]Description!#REF!</definedName>
    <definedName name="A15010010" localSheetId="5">[5]Description!#REF!</definedName>
    <definedName name="A15010010" localSheetId="4">[5]Description!#REF!</definedName>
    <definedName name="A15010010" localSheetId="10">#REF!</definedName>
    <definedName name="A15010010">[5]Description!#REF!</definedName>
    <definedName name="A15010020" localSheetId="7">[5]Description!#REF!</definedName>
    <definedName name="A15010020" localSheetId="3">[5]Description!#REF!</definedName>
    <definedName name="A15010020" localSheetId="6">[5]Description!#REF!</definedName>
    <definedName name="A15010020" localSheetId="18">[6]Description!#REF!</definedName>
    <definedName name="A15010020" localSheetId="2">[5]Description!#REF!</definedName>
    <definedName name="A15010020" localSheetId="1">[5]Description!#REF!</definedName>
    <definedName name="A15010020" localSheetId="5">[5]Description!#REF!</definedName>
    <definedName name="A15010020" localSheetId="4">[5]Description!#REF!</definedName>
    <definedName name="A15010020" localSheetId="10">#REF!</definedName>
    <definedName name="A15010020">[5]Description!#REF!</definedName>
    <definedName name="A15012010" localSheetId="7">[5]Description!#REF!</definedName>
    <definedName name="A15012010" localSheetId="3">[5]Description!#REF!</definedName>
    <definedName name="A15012010" localSheetId="6">[5]Description!#REF!</definedName>
    <definedName name="A15012010" localSheetId="18">[6]Description!#REF!</definedName>
    <definedName name="A15012010" localSheetId="2">[5]Description!#REF!</definedName>
    <definedName name="A15012010" localSheetId="1">[5]Description!#REF!</definedName>
    <definedName name="A15012010" localSheetId="5">[5]Description!#REF!</definedName>
    <definedName name="A15012010" localSheetId="4">[5]Description!#REF!</definedName>
    <definedName name="A15012010" localSheetId="10">#REF!</definedName>
    <definedName name="A15012010">[5]Description!#REF!</definedName>
    <definedName name="A15020010" localSheetId="7">[5]Description!#REF!</definedName>
    <definedName name="A15020010" localSheetId="3">[5]Description!#REF!</definedName>
    <definedName name="A15020010" localSheetId="6">[5]Description!#REF!</definedName>
    <definedName name="A15020010" localSheetId="18">[6]Description!#REF!</definedName>
    <definedName name="A15020010" localSheetId="2">[5]Description!#REF!</definedName>
    <definedName name="A15020010" localSheetId="1">[5]Description!#REF!</definedName>
    <definedName name="A15020010" localSheetId="5">[5]Description!#REF!</definedName>
    <definedName name="A15020010" localSheetId="4">[5]Description!#REF!</definedName>
    <definedName name="A15020010" localSheetId="10">#REF!</definedName>
    <definedName name="A15020010">[5]Description!#REF!</definedName>
    <definedName name="A15020020" localSheetId="7">[5]Description!#REF!</definedName>
    <definedName name="A15020020" localSheetId="3">[5]Description!#REF!</definedName>
    <definedName name="A15020020" localSheetId="6">[5]Description!#REF!</definedName>
    <definedName name="A15020020" localSheetId="18">[6]Description!#REF!</definedName>
    <definedName name="A15020020" localSheetId="2">[5]Description!#REF!</definedName>
    <definedName name="A15020020" localSheetId="1">[5]Description!#REF!</definedName>
    <definedName name="A15020020" localSheetId="5">[5]Description!#REF!</definedName>
    <definedName name="A15020020" localSheetId="4">[5]Description!#REF!</definedName>
    <definedName name="A15020020" localSheetId="10">#REF!</definedName>
    <definedName name="A15020020">[5]Description!#REF!</definedName>
    <definedName name="A15020030" localSheetId="7">[5]Description!#REF!</definedName>
    <definedName name="A15020030" localSheetId="3">[5]Description!#REF!</definedName>
    <definedName name="A15020030" localSheetId="6">[5]Description!#REF!</definedName>
    <definedName name="A15020030" localSheetId="18">[6]Description!#REF!</definedName>
    <definedName name="A15020030" localSheetId="2">[5]Description!#REF!</definedName>
    <definedName name="A15020030" localSheetId="1">[5]Description!#REF!</definedName>
    <definedName name="A15020030" localSheetId="5">[5]Description!#REF!</definedName>
    <definedName name="A15020030" localSheetId="4">[5]Description!#REF!</definedName>
    <definedName name="A15020030" localSheetId="10">#REF!</definedName>
    <definedName name="A15020030">[5]Description!#REF!</definedName>
    <definedName name="A15030010" localSheetId="7">[5]Description!#REF!</definedName>
    <definedName name="A15030010" localSheetId="3">[5]Description!#REF!</definedName>
    <definedName name="A15030010" localSheetId="6">[5]Description!#REF!</definedName>
    <definedName name="A15030010" localSheetId="18">[6]Description!#REF!</definedName>
    <definedName name="A15030010" localSheetId="2">[5]Description!#REF!</definedName>
    <definedName name="A15030010" localSheetId="1">[5]Description!#REF!</definedName>
    <definedName name="A15030010" localSheetId="5">[5]Description!#REF!</definedName>
    <definedName name="A15030010" localSheetId="4">[5]Description!#REF!</definedName>
    <definedName name="A15030010" localSheetId="10">#REF!</definedName>
    <definedName name="A15030010">[5]Description!#REF!</definedName>
    <definedName name="A15030020" localSheetId="7">[5]Description!#REF!</definedName>
    <definedName name="A15030020" localSheetId="3">[5]Description!#REF!</definedName>
    <definedName name="A15030020" localSheetId="6">[5]Description!#REF!</definedName>
    <definedName name="A15030020" localSheetId="18">[6]Description!#REF!</definedName>
    <definedName name="A15030020" localSheetId="2">[5]Description!#REF!</definedName>
    <definedName name="A15030020" localSheetId="1">[5]Description!#REF!</definedName>
    <definedName name="A15030020" localSheetId="5">[5]Description!#REF!</definedName>
    <definedName name="A15030020" localSheetId="4">[5]Description!#REF!</definedName>
    <definedName name="A15030020" localSheetId="10">#REF!</definedName>
    <definedName name="A15030020">[5]Description!#REF!</definedName>
    <definedName name="A15030030" localSheetId="7">[5]Description!#REF!</definedName>
    <definedName name="A15030030" localSheetId="3">[5]Description!#REF!</definedName>
    <definedName name="A15030030" localSheetId="6">[5]Description!#REF!</definedName>
    <definedName name="A15030030" localSheetId="18">[6]Description!#REF!</definedName>
    <definedName name="A15030030" localSheetId="2">[5]Description!#REF!</definedName>
    <definedName name="A15030030" localSheetId="1">[5]Description!#REF!</definedName>
    <definedName name="A15030030" localSheetId="5">[5]Description!#REF!</definedName>
    <definedName name="A15030030" localSheetId="4">[5]Description!#REF!</definedName>
    <definedName name="A15030030" localSheetId="10">#REF!</definedName>
    <definedName name="A15030030">[5]Description!#REF!</definedName>
    <definedName name="A15040010" localSheetId="7">[5]Description!#REF!</definedName>
    <definedName name="A15040010" localSheetId="3">[5]Description!#REF!</definedName>
    <definedName name="A15040010" localSheetId="6">[5]Description!#REF!</definedName>
    <definedName name="A15040010" localSheetId="18">[6]Description!#REF!</definedName>
    <definedName name="A15040010" localSheetId="2">[5]Description!#REF!</definedName>
    <definedName name="A15040010" localSheetId="1">[5]Description!#REF!</definedName>
    <definedName name="A15040010" localSheetId="5">[5]Description!#REF!</definedName>
    <definedName name="A15040010" localSheetId="4">[5]Description!#REF!</definedName>
    <definedName name="A15040010" localSheetId="10">#REF!</definedName>
    <definedName name="A15040010">[5]Description!#REF!</definedName>
    <definedName name="A15040020" localSheetId="7">[5]Description!#REF!</definedName>
    <definedName name="A15040020" localSheetId="3">[5]Description!#REF!</definedName>
    <definedName name="A15040020" localSheetId="6">[5]Description!#REF!</definedName>
    <definedName name="A15040020" localSheetId="18">[6]Description!#REF!</definedName>
    <definedName name="A15040020" localSheetId="2">[5]Description!#REF!</definedName>
    <definedName name="A15040020" localSheetId="1">[5]Description!#REF!</definedName>
    <definedName name="A15040020" localSheetId="5">[5]Description!#REF!</definedName>
    <definedName name="A15040020" localSheetId="4">[5]Description!#REF!</definedName>
    <definedName name="A15040020" localSheetId="10">#REF!</definedName>
    <definedName name="A15040020">[5]Description!#REF!</definedName>
    <definedName name="A15040030" localSheetId="7">[5]Description!#REF!</definedName>
    <definedName name="A15040030" localSheetId="3">[5]Description!#REF!</definedName>
    <definedName name="A15040030" localSheetId="6">[5]Description!#REF!</definedName>
    <definedName name="A15040030" localSheetId="18">[6]Description!#REF!</definedName>
    <definedName name="A15040030" localSheetId="2">[5]Description!#REF!</definedName>
    <definedName name="A15040030" localSheetId="1">[5]Description!#REF!</definedName>
    <definedName name="A15040030" localSheetId="5">[5]Description!#REF!</definedName>
    <definedName name="A15040030" localSheetId="4">[5]Description!#REF!</definedName>
    <definedName name="A15040030" localSheetId="10">#REF!</definedName>
    <definedName name="A15040030">[5]Description!#REF!</definedName>
    <definedName name="A15040040" localSheetId="7">[5]Description!#REF!</definedName>
    <definedName name="A15040040" localSheetId="3">[5]Description!#REF!</definedName>
    <definedName name="A15040040" localSheetId="6">[5]Description!#REF!</definedName>
    <definedName name="A15040040" localSheetId="18">[6]Description!#REF!</definedName>
    <definedName name="A15040040" localSheetId="2">[5]Description!#REF!</definedName>
    <definedName name="A15040040" localSheetId="1">[5]Description!#REF!</definedName>
    <definedName name="A15040040" localSheetId="5">[5]Description!#REF!</definedName>
    <definedName name="A15040040" localSheetId="4">[5]Description!#REF!</definedName>
    <definedName name="A15040040" localSheetId="10">#REF!</definedName>
    <definedName name="A15040040">[5]Description!#REF!</definedName>
    <definedName name="A15040050" localSheetId="7">[5]Description!#REF!</definedName>
    <definedName name="A15040050" localSheetId="3">[5]Description!#REF!</definedName>
    <definedName name="A15040050" localSheetId="6">[5]Description!#REF!</definedName>
    <definedName name="A15040050" localSheetId="18">[6]Description!#REF!</definedName>
    <definedName name="A15040050" localSheetId="2">[5]Description!#REF!</definedName>
    <definedName name="A15040050" localSheetId="1">[5]Description!#REF!</definedName>
    <definedName name="A15040050" localSheetId="5">[5]Description!#REF!</definedName>
    <definedName name="A15040050" localSheetId="4">[5]Description!#REF!</definedName>
    <definedName name="A15040050" localSheetId="10">#REF!</definedName>
    <definedName name="A15040050">[5]Description!#REF!</definedName>
    <definedName name="A15050010" localSheetId="7">[5]Description!#REF!</definedName>
    <definedName name="A15050010" localSheetId="3">[5]Description!#REF!</definedName>
    <definedName name="A15050010" localSheetId="6">[5]Description!#REF!</definedName>
    <definedName name="A15050010" localSheetId="18">[6]Description!#REF!</definedName>
    <definedName name="A15050010" localSheetId="2">[5]Description!#REF!</definedName>
    <definedName name="A15050010" localSheetId="1">[5]Description!#REF!</definedName>
    <definedName name="A15050010" localSheetId="5">[5]Description!#REF!</definedName>
    <definedName name="A15050010" localSheetId="4">[5]Description!#REF!</definedName>
    <definedName name="A15050010" localSheetId="10">#REF!</definedName>
    <definedName name="A15050010">[5]Description!#REF!</definedName>
    <definedName name="A15050020" localSheetId="7">[5]Description!#REF!</definedName>
    <definedName name="A15050020" localSheetId="3">[5]Description!#REF!</definedName>
    <definedName name="A15050020" localSheetId="6">[5]Description!#REF!</definedName>
    <definedName name="A15050020" localSheetId="18">[6]Description!#REF!</definedName>
    <definedName name="A15050020" localSheetId="2">[5]Description!#REF!</definedName>
    <definedName name="A15050020" localSheetId="1">[5]Description!#REF!</definedName>
    <definedName name="A15050020" localSheetId="5">[5]Description!#REF!</definedName>
    <definedName name="A15050020" localSheetId="4">[5]Description!#REF!</definedName>
    <definedName name="A15050020" localSheetId="10">#REF!</definedName>
    <definedName name="A15050020">[5]Description!#REF!</definedName>
    <definedName name="A15050030" localSheetId="7">[5]Description!#REF!</definedName>
    <definedName name="A15050030" localSheetId="3">[5]Description!#REF!</definedName>
    <definedName name="A15050030" localSheetId="6">[5]Description!#REF!</definedName>
    <definedName name="A15050030" localSheetId="18">[6]Description!#REF!</definedName>
    <definedName name="A15050030" localSheetId="2">[5]Description!#REF!</definedName>
    <definedName name="A15050030" localSheetId="1">[5]Description!#REF!</definedName>
    <definedName name="A15050030" localSheetId="5">[5]Description!#REF!</definedName>
    <definedName name="A15050030" localSheetId="4">[5]Description!#REF!</definedName>
    <definedName name="A15050030" localSheetId="10">#REF!</definedName>
    <definedName name="A15050030">[5]Description!#REF!</definedName>
    <definedName name="A15050040" localSheetId="7">[5]Description!#REF!</definedName>
    <definedName name="A15050040" localSheetId="3">[5]Description!#REF!</definedName>
    <definedName name="A15050040" localSheetId="6">[5]Description!#REF!</definedName>
    <definedName name="A15050040" localSheetId="18">[6]Description!#REF!</definedName>
    <definedName name="A15050040" localSheetId="2">[5]Description!#REF!</definedName>
    <definedName name="A15050040" localSheetId="1">[5]Description!#REF!</definedName>
    <definedName name="A15050040" localSheetId="5">[5]Description!#REF!</definedName>
    <definedName name="A15050040" localSheetId="4">[5]Description!#REF!</definedName>
    <definedName name="A15050040" localSheetId="10">#REF!</definedName>
    <definedName name="A15050040">[5]Description!#REF!</definedName>
    <definedName name="A15051010" localSheetId="7">[5]Description!#REF!</definedName>
    <definedName name="A15051010" localSheetId="3">[5]Description!#REF!</definedName>
    <definedName name="A15051010" localSheetId="6">[5]Description!#REF!</definedName>
    <definedName name="A15051010" localSheetId="18">[6]Description!#REF!</definedName>
    <definedName name="A15051010" localSheetId="2">[5]Description!#REF!</definedName>
    <definedName name="A15051010" localSheetId="1">[5]Description!#REF!</definedName>
    <definedName name="A15051010" localSheetId="5">[5]Description!#REF!</definedName>
    <definedName name="A15051010" localSheetId="4">[5]Description!#REF!</definedName>
    <definedName name="A15051010" localSheetId="10">#REF!</definedName>
    <definedName name="A15051010">[5]Description!#REF!</definedName>
    <definedName name="A15051020" localSheetId="7">[5]Description!#REF!</definedName>
    <definedName name="A15051020" localSheetId="3">[5]Description!#REF!</definedName>
    <definedName name="A15051020" localSheetId="6">[5]Description!#REF!</definedName>
    <definedName name="A15051020" localSheetId="18">[6]Description!#REF!</definedName>
    <definedName name="A15051020" localSheetId="2">[5]Description!#REF!</definedName>
    <definedName name="A15051020" localSheetId="1">[5]Description!#REF!</definedName>
    <definedName name="A15051020" localSheetId="5">[5]Description!#REF!</definedName>
    <definedName name="A15051020" localSheetId="4">[5]Description!#REF!</definedName>
    <definedName name="A15051020" localSheetId="10">#REF!</definedName>
    <definedName name="A15051020">[5]Description!#REF!</definedName>
    <definedName name="A15051030" localSheetId="7">[5]Description!#REF!</definedName>
    <definedName name="A15051030" localSheetId="3">[5]Description!#REF!</definedName>
    <definedName name="A15051030" localSheetId="6">[5]Description!#REF!</definedName>
    <definedName name="A15051030" localSheetId="18">[6]Description!#REF!</definedName>
    <definedName name="A15051030" localSheetId="2">[5]Description!#REF!</definedName>
    <definedName name="A15051030" localSheetId="1">[5]Description!#REF!</definedName>
    <definedName name="A15051030" localSheetId="5">[5]Description!#REF!</definedName>
    <definedName name="A15051030" localSheetId="4">[5]Description!#REF!</definedName>
    <definedName name="A15051030" localSheetId="10">#REF!</definedName>
    <definedName name="A15051030">[5]Description!#REF!</definedName>
    <definedName name="A15051040" localSheetId="7">[5]Description!#REF!</definedName>
    <definedName name="A15051040" localSheetId="3">[5]Description!#REF!</definedName>
    <definedName name="A15051040" localSheetId="6">[5]Description!#REF!</definedName>
    <definedName name="A15051040" localSheetId="18">[6]Description!#REF!</definedName>
    <definedName name="A15051040" localSheetId="2">[5]Description!#REF!</definedName>
    <definedName name="A15051040" localSheetId="1">[5]Description!#REF!</definedName>
    <definedName name="A15051040" localSheetId="5">[5]Description!#REF!</definedName>
    <definedName name="A15051040" localSheetId="4">[5]Description!#REF!</definedName>
    <definedName name="A15051040" localSheetId="10">#REF!</definedName>
    <definedName name="A15051040">[5]Description!#REF!</definedName>
    <definedName name="A15052010" localSheetId="7">[5]Description!#REF!</definedName>
    <definedName name="A15052010" localSheetId="3">[5]Description!#REF!</definedName>
    <definedName name="A15052010" localSheetId="6">[5]Description!#REF!</definedName>
    <definedName name="A15052010" localSheetId="18">[6]Description!#REF!</definedName>
    <definedName name="A15052010" localSheetId="2">[5]Description!#REF!</definedName>
    <definedName name="A15052010" localSheetId="1">[5]Description!#REF!</definedName>
    <definedName name="A15052010" localSheetId="5">[5]Description!#REF!</definedName>
    <definedName name="A15052010" localSheetId="4">[5]Description!#REF!</definedName>
    <definedName name="A15052010" localSheetId="10">#REF!</definedName>
    <definedName name="A15052010">[5]Description!#REF!</definedName>
    <definedName name="A15060010" localSheetId="7">[5]Description!#REF!</definedName>
    <definedName name="A15060010" localSheetId="3">[5]Description!#REF!</definedName>
    <definedName name="A15060010" localSheetId="6">[5]Description!#REF!</definedName>
    <definedName name="A15060010" localSheetId="18">[6]Description!#REF!</definedName>
    <definedName name="A15060010" localSheetId="2">[5]Description!#REF!</definedName>
    <definedName name="A15060010" localSheetId="1">[5]Description!#REF!</definedName>
    <definedName name="A15060010" localSheetId="5">[5]Description!#REF!</definedName>
    <definedName name="A15060010" localSheetId="4">[5]Description!#REF!</definedName>
    <definedName name="A15060010" localSheetId="10">#REF!</definedName>
    <definedName name="A15060010">[5]Description!#REF!</definedName>
    <definedName name="A15060020" localSheetId="7">[5]Description!#REF!</definedName>
    <definedName name="A15060020" localSheetId="3">[5]Description!#REF!</definedName>
    <definedName name="A15060020" localSheetId="6">[5]Description!#REF!</definedName>
    <definedName name="A15060020" localSheetId="18">[6]Description!#REF!</definedName>
    <definedName name="A15060020" localSheetId="2">[5]Description!#REF!</definedName>
    <definedName name="A15060020" localSheetId="1">[5]Description!#REF!</definedName>
    <definedName name="A15060020" localSheetId="5">[5]Description!#REF!</definedName>
    <definedName name="A15060020" localSheetId="4">[5]Description!#REF!</definedName>
    <definedName name="A15060020" localSheetId="10">#REF!</definedName>
    <definedName name="A15060020">[5]Description!#REF!</definedName>
    <definedName name="A15060030" localSheetId="7">[5]Description!#REF!</definedName>
    <definedName name="A15060030" localSheetId="3">[5]Description!#REF!</definedName>
    <definedName name="A15060030" localSheetId="6">[5]Description!#REF!</definedName>
    <definedName name="A15060030" localSheetId="18">[6]Description!#REF!</definedName>
    <definedName name="A15060030" localSheetId="2">[5]Description!#REF!</definedName>
    <definedName name="A15060030" localSheetId="1">[5]Description!#REF!</definedName>
    <definedName name="A15060030" localSheetId="5">[5]Description!#REF!</definedName>
    <definedName name="A15060030" localSheetId="4">[5]Description!#REF!</definedName>
    <definedName name="A15060030" localSheetId="10">#REF!</definedName>
    <definedName name="A15060030">[5]Description!#REF!</definedName>
    <definedName name="A15060040" localSheetId="7">[5]Description!#REF!</definedName>
    <definedName name="A15060040" localSheetId="3">[5]Description!#REF!</definedName>
    <definedName name="A15060040" localSheetId="6">[5]Description!#REF!</definedName>
    <definedName name="A15060040" localSheetId="18">[6]Description!#REF!</definedName>
    <definedName name="A15060040" localSheetId="2">[5]Description!#REF!</definedName>
    <definedName name="A15060040" localSheetId="1">[5]Description!#REF!</definedName>
    <definedName name="A15060040" localSheetId="5">[5]Description!#REF!</definedName>
    <definedName name="A15060040" localSheetId="4">[5]Description!#REF!</definedName>
    <definedName name="A15060040" localSheetId="10">#REF!</definedName>
    <definedName name="A15060040">[5]Description!#REF!</definedName>
    <definedName name="A15060050" localSheetId="7">[5]Description!#REF!</definedName>
    <definedName name="A15060050" localSheetId="3">[5]Description!#REF!</definedName>
    <definedName name="A15060050" localSheetId="6">[5]Description!#REF!</definedName>
    <definedName name="A15060050" localSheetId="18">[6]Description!#REF!</definedName>
    <definedName name="A15060050" localSheetId="2">[5]Description!#REF!</definedName>
    <definedName name="A15060050" localSheetId="1">[5]Description!#REF!</definedName>
    <definedName name="A15060050" localSheetId="5">[5]Description!#REF!</definedName>
    <definedName name="A15060050" localSheetId="4">[5]Description!#REF!</definedName>
    <definedName name="A15060050" localSheetId="10">#REF!</definedName>
    <definedName name="A15060050">[5]Description!#REF!</definedName>
    <definedName name="A16011010" localSheetId="7">[5]Description!#REF!</definedName>
    <definedName name="A16011010" localSheetId="3">[5]Description!#REF!</definedName>
    <definedName name="A16011010" localSheetId="6">[5]Description!#REF!</definedName>
    <definedName name="A16011010" localSheetId="18">[6]Description!#REF!</definedName>
    <definedName name="A16011010" localSheetId="2">[5]Description!#REF!</definedName>
    <definedName name="A16011010" localSheetId="1">[5]Description!#REF!</definedName>
    <definedName name="A16011010" localSheetId="5">[5]Description!#REF!</definedName>
    <definedName name="A16011010" localSheetId="4">[5]Description!#REF!</definedName>
    <definedName name="A16011010" localSheetId="10">#REF!</definedName>
    <definedName name="A16011010">[5]Description!#REF!</definedName>
    <definedName name="A16012010" localSheetId="7">[5]Description!#REF!</definedName>
    <definedName name="A16012010" localSheetId="3">[5]Description!#REF!</definedName>
    <definedName name="A16012010" localSheetId="6">[5]Description!#REF!</definedName>
    <definedName name="A16012010" localSheetId="18">[6]Description!#REF!</definedName>
    <definedName name="A16012010" localSheetId="2">[5]Description!#REF!</definedName>
    <definedName name="A16012010" localSheetId="1">[5]Description!#REF!</definedName>
    <definedName name="A16012010" localSheetId="5">[5]Description!#REF!</definedName>
    <definedName name="A16012010" localSheetId="4">[5]Description!#REF!</definedName>
    <definedName name="A16012010" localSheetId="10">#REF!</definedName>
    <definedName name="A16012010">[5]Description!#REF!</definedName>
    <definedName name="A16020010" localSheetId="7">[5]Description!#REF!</definedName>
    <definedName name="A16020010" localSheetId="3">[5]Description!#REF!</definedName>
    <definedName name="A16020010" localSheetId="6">[5]Description!#REF!</definedName>
    <definedName name="A16020010" localSheetId="18">[6]Description!#REF!</definedName>
    <definedName name="A16020010" localSheetId="2">[5]Description!#REF!</definedName>
    <definedName name="A16020010" localSheetId="1">[5]Description!#REF!</definedName>
    <definedName name="A16020010" localSheetId="5">[5]Description!#REF!</definedName>
    <definedName name="A16020010" localSheetId="4">[5]Description!#REF!</definedName>
    <definedName name="A16020010" localSheetId="10">#REF!</definedName>
    <definedName name="A16020010">[5]Description!#REF!</definedName>
    <definedName name="A16020020" localSheetId="7">[5]Description!#REF!</definedName>
    <definedName name="A16020020" localSheetId="3">[5]Description!#REF!</definedName>
    <definedName name="A16020020" localSheetId="6">[5]Description!#REF!</definedName>
    <definedName name="A16020020" localSheetId="18">[6]Description!#REF!</definedName>
    <definedName name="A16020020" localSheetId="2">[5]Description!#REF!</definedName>
    <definedName name="A16020020" localSheetId="1">[5]Description!#REF!</definedName>
    <definedName name="A16020020" localSheetId="5">[5]Description!#REF!</definedName>
    <definedName name="A16020020" localSheetId="4">[5]Description!#REF!</definedName>
    <definedName name="A16020020" localSheetId="10">#REF!</definedName>
    <definedName name="A16020020">[5]Description!#REF!</definedName>
    <definedName name="A16020030" localSheetId="7">[5]Description!#REF!</definedName>
    <definedName name="A16020030" localSheetId="3">[5]Description!#REF!</definedName>
    <definedName name="A16020030" localSheetId="6">[5]Description!#REF!</definedName>
    <definedName name="A16020030" localSheetId="18">[6]Description!#REF!</definedName>
    <definedName name="A16020030" localSheetId="2">[5]Description!#REF!</definedName>
    <definedName name="A16020030" localSheetId="1">[5]Description!#REF!</definedName>
    <definedName name="A16020030" localSheetId="5">[5]Description!#REF!</definedName>
    <definedName name="A16020030" localSheetId="4">[5]Description!#REF!</definedName>
    <definedName name="A16020030" localSheetId="10">#REF!</definedName>
    <definedName name="A16020030">[5]Description!#REF!</definedName>
    <definedName name="A16030010" localSheetId="7">[5]Description!#REF!</definedName>
    <definedName name="A16030010" localSheetId="3">[5]Description!#REF!</definedName>
    <definedName name="A16030010" localSheetId="6">[5]Description!#REF!</definedName>
    <definedName name="A16030010" localSheetId="18">[6]Description!#REF!</definedName>
    <definedName name="A16030010" localSheetId="2">[5]Description!#REF!</definedName>
    <definedName name="A16030010" localSheetId="1">[5]Description!#REF!</definedName>
    <definedName name="A16030010" localSheetId="5">[5]Description!#REF!</definedName>
    <definedName name="A16030010" localSheetId="4">[5]Description!#REF!</definedName>
    <definedName name="A16030010" localSheetId="10">#REF!</definedName>
    <definedName name="A16030010">[5]Description!#REF!</definedName>
    <definedName name="A16030020" localSheetId="7">[5]Description!#REF!</definedName>
    <definedName name="A16030020" localSheetId="3">[5]Description!#REF!</definedName>
    <definedName name="A16030020" localSheetId="6">[5]Description!#REF!</definedName>
    <definedName name="A16030020" localSheetId="18">[6]Description!#REF!</definedName>
    <definedName name="A16030020" localSheetId="2">[5]Description!#REF!</definedName>
    <definedName name="A16030020" localSheetId="1">[5]Description!#REF!</definedName>
    <definedName name="A16030020" localSheetId="5">[5]Description!#REF!</definedName>
    <definedName name="A16030020" localSheetId="4">[5]Description!#REF!</definedName>
    <definedName name="A16030020" localSheetId="10">#REF!</definedName>
    <definedName name="A16030020">[5]Description!#REF!</definedName>
    <definedName name="A16030030" localSheetId="7">[5]Description!#REF!</definedName>
    <definedName name="A16030030" localSheetId="3">[5]Description!#REF!</definedName>
    <definedName name="A16030030" localSheetId="6">[5]Description!#REF!</definedName>
    <definedName name="A16030030" localSheetId="18">[6]Description!#REF!</definedName>
    <definedName name="A16030030" localSheetId="2">[5]Description!#REF!</definedName>
    <definedName name="A16030030" localSheetId="1">[5]Description!#REF!</definedName>
    <definedName name="A16030030" localSheetId="5">[5]Description!#REF!</definedName>
    <definedName name="A16030030" localSheetId="4">[5]Description!#REF!</definedName>
    <definedName name="A16030030" localSheetId="10">#REF!</definedName>
    <definedName name="A16030030">[5]Description!#REF!</definedName>
    <definedName name="A16040010" localSheetId="7">[5]Description!#REF!</definedName>
    <definedName name="A16040010" localSheetId="3">[5]Description!#REF!</definedName>
    <definedName name="A16040010" localSheetId="6">[5]Description!#REF!</definedName>
    <definedName name="A16040010" localSheetId="18">[6]Description!#REF!</definedName>
    <definedName name="A16040010" localSheetId="2">[5]Description!#REF!</definedName>
    <definedName name="A16040010" localSheetId="1">[5]Description!#REF!</definedName>
    <definedName name="A16040010" localSheetId="5">[5]Description!#REF!</definedName>
    <definedName name="A16040010" localSheetId="4">[5]Description!#REF!</definedName>
    <definedName name="A16040010" localSheetId="10">#REF!</definedName>
    <definedName name="A16040010">[5]Description!#REF!</definedName>
    <definedName name="A16040020" localSheetId="7">[5]Description!#REF!</definedName>
    <definedName name="A16040020" localSheetId="3">[5]Description!#REF!</definedName>
    <definedName name="A16040020" localSheetId="6">[5]Description!#REF!</definedName>
    <definedName name="A16040020" localSheetId="18">[6]Description!#REF!</definedName>
    <definedName name="A16040020" localSheetId="2">[5]Description!#REF!</definedName>
    <definedName name="A16040020" localSheetId="1">[5]Description!#REF!</definedName>
    <definedName name="A16040020" localSheetId="5">[5]Description!#REF!</definedName>
    <definedName name="A16040020" localSheetId="4">[5]Description!#REF!</definedName>
    <definedName name="A16040020" localSheetId="10">#REF!</definedName>
    <definedName name="A16040020">[5]Description!#REF!</definedName>
    <definedName name="A16040030" localSheetId="7">[5]Description!#REF!</definedName>
    <definedName name="A16040030" localSheetId="3">[5]Description!#REF!</definedName>
    <definedName name="A16040030" localSheetId="6">[5]Description!#REF!</definedName>
    <definedName name="A16040030" localSheetId="18">[6]Description!#REF!</definedName>
    <definedName name="A16040030" localSheetId="2">[5]Description!#REF!</definedName>
    <definedName name="A16040030" localSheetId="1">[5]Description!#REF!</definedName>
    <definedName name="A16040030" localSheetId="5">[5]Description!#REF!</definedName>
    <definedName name="A16040030" localSheetId="4">[5]Description!#REF!</definedName>
    <definedName name="A16040030" localSheetId="10">#REF!</definedName>
    <definedName name="A16040030">[5]Description!#REF!</definedName>
    <definedName name="A16040040" localSheetId="7">[5]Description!#REF!</definedName>
    <definedName name="A16040040" localSheetId="3">[5]Description!#REF!</definedName>
    <definedName name="A16040040" localSheetId="6">[5]Description!#REF!</definedName>
    <definedName name="A16040040" localSheetId="18">[6]Description!#REF!</definedName>
    <definedName name="A16040040" localSheetId="2">[5]Description!#REF!</definedName>
    <definedName name="A16040040" localSheetId="1">[5]Description!#REF!</definedName>
    <definedName name="A16040040" localSheetId="5">[5]Description!#REF!</definedName>
    <definedName name="A16040040" localSheetId="4">[5]Description!#REF!</definedName>
    <definedName name="A16040040" localSheetId="10">#REF!</definedName>
    <definedName name="A16040040">[5]Description!#REF!</definedName>
    <definedName name="A16040050" localSheetId="7">[5]Description!#REF!</definedName>
    <definedName name="A16040050" localSheetId="3">[5]Description!#REF!</definedName>
    <definedName name="A16040050" localSheetId="6">[5]Description!#REF!</definedName>
    <definedName name="A16040050" localSheetId="18">[6]Description!#REF!</definedName>
    <definedName name="A16040050" localSheetId="2">[5]Description!#REF!</definedName>
    <definedName name="A16040050" localSheetId="1">[5]Description!#REF!</definedName>
    <definedName name="A16040050" localSheetId="5">[5]Description!#REF!</definedName>
    <definedName name="A16040050" localSheetId="4">[5]Description!#REF!</definedName>
    <definedName name="A16040050" localSheetId="10">#REF!</definedName>
    <definedName name="A16040050">[5]Description!#REF!</definedName>
    <definedName name="A16050010" localSheetId="7">[5]Description!#REF!</definedName>
    <definedName name="A16050010" localSheetId="3">[5]Description!#REF!</definedName>
    <definedName name="A16050010" localSheetId="6">[5]Description!#REF!</definedName>
    <definedName name="A16050010" localSheetId="18">[6]Description!#REF!</definedName>
    <definedName name="A16050010" localSheetId="2">[5]Description!#REF!</definedName>
    <definedName name="A16050010" localSheetId="1">[5]Description!#REF!</definedName>
    <definedName name="A16050010" localSheetId="5">[5]Description!#REF!</definedName>
    <definedName name="A16050010" localSheetId="4">[5]Description!#REF!</definedName>
    <definedName name="A16050010" localSheetId="10">#REF!</definedName>
    <definedName name="A16050010">[5]Description!#REF!</definedName>
    <definedName name="A16050020" localSheetId="7">[5]Description!#REF!</definedName>
    <definedName name="A16050020" localSheetId="3">[5]Description!#REF!</definedName>
    <definedName name="A16050020" localSheetId="6">[5]Description!#REF!</definedName>
    <definedName name="A16050020" localSheetId="18">[6]Description!#REF!</definedName>
    <definedName name="A16050020" localSheetId="2">[5]Description!#REF!</definedName>
    <definedName name="A16050020" localSheetId="1">[5]Description!#REF!</definedName>
    <definedName name="A16050020" localSheetId="5">[5]Description!#REF!</definedName>
    <definedName name="A16050020" localSheetId="4">[5]Description!#REF!</definedName>
    <definedName name="A16050020" localSheetId="10">#REF!</definedName>
    <definedName name="A16050020">[5]Description!#REF!</definedName>
    <definedName name="A16050030" localSheetId="7">[5]Description!#REF!</definedName>
    <definedName name="A16050030" localSheetId="3">[5]Description!#REF!</definedName>
    <definedName name="A16050030" localSheetId="6">[5]Description!#REF!</definedName>
    <definedName name="A16050030" localSheetId="18">[6]Description!#REF!</definedName>
    <definedName name="A16050030" localSheetId="2">[5]Description!#REF!</definedName>
    <definedName name="A16050030" localSheetId="1">[5]Description!#REF!</definedName>
    <definedName name="A16050030" localSheetId="5">[5]Description!#REF!</definedName>
    <definedName name="A16050030" localSheetId="4">[5]Description!#REF!</definedName>
    <definedName name="A16050030" localSheetId="10">#REF!</definedName>
    <definedName name="A16050030">[5]Description!#REF!</definedName>
    <definedName name="A16050040" localSheetId="7">[5]Description!#REF!</definedName>
    <definedName name="A16050040" localSheetId="3">[5]Description!#REF!</definedName>
    <definedName name="A16050040" localSheetId="6">[5]Description!#REF!</definedName>
    <definedName name="A16050040" localSheetId="18">[6]Description!#REF!</definedName>
    <definedName name="A16050040" localSheetId="2">[5]Description!#REF!</definedName>
    <definedName name="A16050040" localSheetId="1">[5]Description!#REF!</definedName>
    <definedName name="A16050040" localSheetId="5">[5]Description!#REF!</definedName>
    <definedName name="A16050040" localSheetId="4">[5]Description!#REF!</definedName>
    <definedName name="A16050040" localSheetId="10">#REF!</definedName>
    <definedName name="A16050040">[5]Description!#REF!</definedName>
    <definedName name="A16051010" localSheetId="7">[5]Description!#REF!</definedName>
    <definedName name="A16051010" localSheetId="3">[5]Description!#REF!</definedName>
    <definedName name="A16051010" localSheetId="6">[5]Description!#REF!</definedName>
    <definedName name="A16051010" localSheetId="18">[6]Description!#REF!</definedName>
    <definedName name="A16051010" localSheetId="2">[5]Description!#REF!</definedName>
    <definedName name="A16051010" localSheetId="1">[5]Description!#REF!</definedName>
    <definedName name="A16051010" localSheetId="5">[5]Description!#REF!</definedName>
    <definedName name="A16051010" localSheetId="4">[5]Description!#REF!</definedName>
    <definedName name="A16051010" localSheetId="10">#REF!</definedName>
    <definedName name="A16051010">[5]Description!#REF!</definedName>
    <definedName name="A16051020" localSheetId="7">[5]Description!#REF!</definedName>
    <definedName name="A16051020" localSheetId="3">[5]Description!#REF!</definedName>
    <definedName name="A16051020" localSheetId="6">[5]Description!#REF!</definedName>
    <definedName name="A16051020" localSheetId="18">[6]Description!#REF!</definedName>
    <definedName name="A16051020" localSheetId="2">[5]Description!#REF!</definedName>
    <definedName name="A16051020" localSheetId="1">[5]Description!#REF!</definedName>
    <definedName name="A16051020" localSheetId="5">[5]Description!#REF!</definedName>
    <definedName name="A16051020" localSheetId="4">[5]Description!#REF!</definedName>
    <definedName name="A16051020" localSheetId="10">#REF!</definedName>
    <definedName name="A16051020">[5]Description!#REF!</definedName>
    <definedName name="A16051030" localSheetId="7">[5]Description!#REF!</definedName>
    <definedName name="A16051030" localSheetId="3">[5]Description!#REF!</definedName>
    <definedName name="A16051030" localSheetId="6">[5]Description!#REF!</definedName>
    <definedName name="A16051030" localSheetId="18">[6]Description!#REF!</definedName>
    <definedName name="A16051030" localSheetId="2">[5]Description!#REF!</definedName>
    <definedName name="A16051030" localSheetId="1">[5]Description!#REF!</definedName>
    <definedName name="A16051030" localSheetId="5">[5]Description!#REF!</definedName>
    <definedName name="A16051030" localSheetId="4">[5]Description!#REF!</definedName>
    <definedName name="A16051030" localSheetId="10">#REF!</definedName>
    <definedName name="A16051030">[5]Description!#REF!</definedName>
    <definedName name="A16051040" localSheetId="7">[5]Description!#REF!</definedName>
    <definedName name="A16051040" localSheetId="3">[5]Description!#REF!</definedName>
    <definedName name="A16051040" localSheetId="6">[5]Description!#REF!</definedName>
    <definedName name="A16051040" localSheetId="18">[6]Description!#REF!</definedName>
    <definedName name="A16051040" localSheetId="2">[5]Description!#REF!</definedName>
    <definedName name="A16051040" localSheetId="1">[5]Description!#REF!</definedName>
    <definedName name="A16051040" localSheetId="5">[5]Description!#REF!</definedName>
    <definedName name="A16051040" localSheetId="4">[5]Description!#REF!</definedName>
    <definedName name="A16051040" localSheetId="10">#REF!</definedName>
    <definedName name="A16051040">[5]Description!#REF!</definedName>
    <definedName name="A16052010" localSheetId="7">[5]Description!#REF!</definedName>
    <definedName name="A16052010" localSheetId="3">[5]Description!#REF!</definedName>
    <definedName name="A16052010" localSheetId="6">[5]Description!#REF!</definedName>
    <definedName name="A16052010" localSheetId="18">[6]Description!#REF!</definedName>
    <definedName name="A16052010" localSheetId="2">[5]Description!#REF!</definedName>
    <definedName name="A16052010" localSheetId="1">[5]Description!#REF!</definedName>
    <definedName name="A16052010" localSheetId="5">[5]Description!#REF!</definedName>
    <definedName name="A16052010" localSheetId="4">[5]Description!#REF!</definedName>
    <definedName name="A16052010" localSheetId="10">#REF!</definedName>
    <definedName name="A16052010">[5]Description!#REF!</definedName>
    <definedName name="A16060010" localSheetId="7">[5]Description!#REF!</definedName>
    <definedName name="A16060010" localSheetId="3">[5]Description!#REF!</definedName>
    <definedName name="A16060010" localSheetId="6">[5]Description!#REF!</definedName>
    <definedName name="A16060010" localSheetId="18">[6]Description!#REF!</definedName>
    <definedName name="A16060010" localSheetId="2">[5]Description!#REF!</definedName>
    <definedName name="A16060010" localSheetId="1">[5]Description!#REF!</definedName>
    <definedName name="A16060010" localSheetId="5">[5]Description!#REF!</definedName>
    <definedName name="A16060010" localSheetId="4">[5]Description!#REF!</definedName>
    <definedName name="A16060010" localSheetId="10">#REF!</definedName>
    <definedName name="A16060010">[5]Description!#REF!</definedName>
    <definedName name="A16060020" localSheetId="7">[5]Description!#REF!</definedName>
    <definedName name="A16060020" localSheetId="3">[5]Description!#REF!</definedName>
    <definedName name="A16060020" localSheetId="6">[5]Description!#REF!</definedName>
    <definedName name="A16060020" localSheetId="18">[6]Description!#REF!</definedName>
    <definedName name="A16060020" localSheetId="2">[5]Description!#REF!</definedName>
    <definedName name="A16060020" localSheetId="1">[5]Description!#REF!</definedName>
    <definedName name="A16060020" localSheetId="5">[5]Description!#REF!</definedName>
    <definedName name="A16060020" localSheetId="4">[5]Description!#REF!</definedName>
    <definedName name="A16060020" localSheetId="10">#REF!</definedName>
    <definedName name="A16060020">[5]Description!#REF!</definedName>
    <definedName name="A16060030" localSheetId="7">[5]Description!#REF!</definedName>
    <definedName name="A16060030" localSheetId="3">[5]Description!#REF!</definedName>
    <definedName name="A16060030" localSheetId="6">[5]Description!#REF!</definedName>
    <definedName name="A16060030" localSheetId="18">[6]Description!#REF!</definedName>
    <definedName name="A16060030" localSheetId="2">[5]Description!#REF!</definedName>
    <definedName name="A16060030" localSheetId="1">[5]Description!#REF!</definedName>
    <definedName name="A16060030" localSheetId="5">[5]Description!#REF!</definedName>
    <definedName name="A16060030" localSheetId="4">[5]Description!#REF!</definedName>
    <definedName name="A16060030" localSheetId="10">#REF!</definedName>
    <definedName name="A16060030">[5]Description!#REF!</definedName>
    <definedName name="A16060040" localSheetId="7">[5]Description!#REF!</definedName>
    <definedName name="A16060040" localSheetId="3">[5]Description!#REF!</definedName>
    <definedName name="A16060040" localSheetId="6">[5]Description!#REF!</definedName>
    <definedName name="A16060040" localSheetId="18">[6]Description!#REF!</definedName>
    <definedName name="A16060040" localSheetId="2">[5]Description!#REF!</definedName>
    <definedName name="A16060040" localSheetId="1">[5]Description!#REF!</definedName>
    <definedName name="A16060040" localSheetId="5">[5]Description!#REF!</definedName>
    <definedName name="A16060040" localSheetId="4">[5]Description!#REF!</definedName>
    <definedName name="A16060040" localSheetId="10">#REF!</definedName>
    <definedName name="A16060040">[5]Description!#REF!</definedName>
    <definedName name="A16060050" localSheetId="7">[5]Description!#REF!</definedName>
    <definedName name="A16060050" localSheetId="3">[5]Description!#REF!</definedName>
    <definedName name="A16060050" localSheetId="6">[5]Description!#REF!</definedName>
    <definedName name="A16060050" localSheetId="18">[6]Description!#REF!</definedName>
    <definedName name="A16060050" localSheetId="2">[5]Description!#REF!</definedName>
    <definedName name="A16060050" localSheetId="1">[5]Description!#REF!</definedName>
    <definedName name="A16060050" localSheetId="5">[5]Description!#REF!</definedName>
    <definedName name="A16060050" localSheetId="4">[5]Description!#REF!</definedName>
    <definedName name="A16060050" localSheetId="10">#REF!</definedName>
    <definedName name="A16060050">[5]Description!#REF!</definedName>
    <definedName name="A16070010" localSheetId="7">[5]Description!#REF!</definedName>
    <definedName name="A16070010" localSheetId="3">[5]Description!#REF!</definedName>
    <definedName name="A16070010" localSheetId="6">[5]Description!#REF!</definedName>
    <definedName name="A16070010" localSheetId="18">[6]Description!#REF!</definedName>
    <definedName name="A16070010" localSheetId="2">[5]Description!#REF!</definedName>
    <definedName name="A16070010" localSheetId="1">[5]Description!#REF!</definedName>
    <definedName name="A16070010" localSheetId="5">[5]Description!#REF!</definedName>
    <definedName name="A16070010" localSheetId="4">[5]Description!#REF!</definedName>
    <definedName name="A16070010" localSheetId="10">#REF!</definedName>
    <definedName name="A16070010">[5]Description!#REF!</definedName>
    <definedName name="A16070020" localSheetId="7">[5]Description!#REF!</definedName>
    <definedName name="A16070020" localSheetId="3">[5]Description!#REF!</definedName>
    <definedName name="A16070020" localSheetId="6">[5]Description!#REF!</definedName>
    <definedName name="A16070020" localSheetId="18">[6]Description!#REF!</definedName>
    <definedName name="A16070020" localSheetId="2">[5]Description!#REF!</definedName>
    <definedName name="A16070020" localSheetId="1">[5]Description!#REF!</definedName>
    <definedName name="A16070020" localSheetId="5">[5]Description!#REF!</definedName>
    <definedName name="A16070020" localSheetId="4">[5]Description!#REF!</definedName>
    <definedName name="A16070020" localSheetId="10">#REF!</definedName>
    <definedName name="A16070020">[5]Description!#REF!</definedName>
    <definedName name="A19010010" localSheetId="7">[5]Description!#REF!</definedName>
    <definedName name="A19010010" localSheetId="3">[5]Description!#REF!</definedName>
    <definedName name="A19010010" localSheetId="6">[5]Description!#REF!</definedName>
    <definedName name="A19010010" localSheetId="18">[6]Description!#REF!</definedName>
    <definedName name="A19010010" localSheetId="2">[5]Description!#REF!</definedName>
    <definedName name="A19010010" localSheetId="1">[5]Description!#REF!</definedName>
    <definedName name="A19010010" localSheetId="5">[5]Description!#REF!</definedName>
    <definedName name="A19010010" localSheetId="4">[5]Description!#REF!</definedName>
    <definedName name="A19010010" localSheetId="10">#REF!</definedName>
    <definedName name="A19010010">[5]Description!#REF!</definedName>
    <definedName name="A19010020" localSheetId="7">[5]Description!#REF!</definedName>
    <definedName name="A19010020" localSheetId="3">[5]Description!#REF!</definedName>
    <definedName name="A19010020" localSheetId="6">[5]Description!#REF!</definedName>
    <definedName name="A19010020" localSheetId="18">[6]Description!#REF!</definedName>
    <definedName name="A19010020" localSheetId="2">[5]Description!#REF!</definedName>
    <definedName name="A19010020" localSheetId="1">[5]Description!#REF!</definedName>
    <definedName name="A19010020" localSheetId="5">[5]Description!#REF!</definedName>
    <definedName name="A19010020" localSheetId="4">[5]Description!#REF!</definedName>
    <definedName name="A19010020" localSheetId="10">#REF!</definedName>
    <definedName name="A19010020">[5]Description!#REF!</definedName>
    <definedName name="A21960040" localSheetId="7">[5]Description!#REF!</definedName>
    <definedName name="A21960040" localSheetId="3">[5]Description!#REF!</definedName>
    <definedName name="A21960040" localSheetId="6">[5]Description!#REF!</definedName>
    <definedName name="A21960040" localSheetId="18">[6]Description!#REF!</definedName>
    <definedName name="A21960040" localSheetId="2">[5]Description!#REF!</definedName>
    <definedName name="A21960040" localSheetId="1">[5]Description!#REF!</definedName>
    <definedName name="A21960040" localSheetId="5">[5]Description!#REF!</definedName>
    <definedName name="A21960040" localSheetId="4">[5]Description!#REF!</definedName>
    <definedName name="A21960040" localSheetId="10">#REF!</definedName>
    <definedName name="A21960040">[5]Description!#REF!</definedName>
    <definedName name="A21960050" localSheetId="7">[5]Description!#REF!</definedName>
    <definedName name="A21960050" localSheetId="3">[5]Description!#REF!</definedName>
    <definedName name="A21960050" localSheetId="6">[5]Description!#REF!</definedName>
    <definedName name="A21960050" localSheetId="18">[6]Description!#REF!</definedName>
    <definedName name="A21960050" localSheetId="2">[5]Description!#REF!</definedName>
    <definedName name="A21960050" localSheetId="1">[5]Description!#REF!</definedName>
    <definedName name="A21960050" localSheetId="5">[5]Description!#REF!</definedName>
    <definedName name="A21960050" localSheetId="4">[5]Description!#REF!</definedName>
    <definedName name="A21960050" localSheetId="10">#REF!</definedName>
    <definedName name="A21960050">[5]Description!#REF!</definedName>
    <definedName name="A21960060" localSheetId="7">[5]Description!#REF!</definedName>
    <definedName name="A21960060" localSheetId="3">[5]Description!#REF!</definedName>
    <definedName name="A21960060" localSheetId="6">[5]Description!#REF!</definedName>
    <definedName name="A21960060" localSheetId="18">[6]Description!#REF!</definedName>
    <definedName name="A21960060" localSheetId="2">[5]Description!#REF!</definedName>
    <definedName name="A21960060" localSheetId="1">[5]Description!#REF!</definedName>
    <definedName name="A21960060" localSheetId="5">[5]Description!#REF!</definedName>
    <definedName name="A21960060" localSheetId="4">[5]Description!#REF!</definedName>
    <definedName name="A21960060" localSheetId="10">#REF!</definedName>
    <definedName name="A21960060">[5]Description!#REF!</definedName>
    <definedName name="A21960070" localSheetId="7">[5]Description!#REF!</definedName>
    <definedName name="A21960070" localSheetId="3">[5]Description!#REF!</definedName>
    <definedName name="A21960070" localSheetId="6">[5]Description!#REF!</definedName>
    <definedName name="A21960070" localSheetId="18">[6]Description!#REF!</definedName>
    <definedName name="A21960070" localSheetId="2">[5]Description!#REF!</definedName>
    <definedName name="A21960070" localSheetId="1">[5]Description!#REF!</definedName>
    <definedName name="A21960070" localSheetId="5">[5]Description!#REF!</definedName>
    <definedName name="A21960070" localSheetId="4">[5]Description!#REF!</definedName>
    <definedName name="A21960070" localSheetId="10">#REF!</definedName>
    <definedName name="A21960070">[5]Description!#REF!</definedName>
    <definedName name="A21960080" localSheetId="7">[5]Description!#REF!</definedName>
    <definedName name="A21960080" localSheetId="3">[5]Description!#REF!</definedName>
    <definedName name="A21960080" localSheetId="6">[5]Description!#REF!</definedName>
    <definedName name="A21960080" localSheetId="18">[6]Description!#REF!</definedName>
    <definedName name="A21960080" localSheetId="2">[5]Description!#REF!</definedName>
    <definedName name="A21960080" localSheetId="1">[5]Description!#REF!</definedName>
    <definedName name="A21960080" localSheetId="5">[5]Description!#REF!</definedName>
    <definedName name="A21960080" localSheetId="4">[5]Description!#REF!</definedName>
    <definedName name="A21960080" localSheetId="10">#REF!</definedName>
    <definedName name="A21960080">[5]Description!#REF!</definedName>
    <definedName name="A41010010" localSheetId="7">[1]w1!#REF!</definedName>
    <definedName name="A41010010" localSheetId="3">[1]w1!#REF!</definedName>
    <definedName name="A41010010" localSheetId="6">[1]w1!#REF!</definedName>
    <definedName name="A41010010" localSheetId="2">[1]w1!#REF!</definedName>
    <definedName name="A41010010" localSheetId="1">[1]w1!#REF!</definedName>
    <definedName name="A41010010" localSheetId="5">[1]w1!#REF!</definedName>
    <definedName name="A41010010" localSheetId="13">[2]w1!#REF!</definedName>
    <definedName name="A41010010" localSheetId="4">[1]w1!#REF!</definedName>
    <definedName name="A41010010" localSheetId="10">#REF!</definedName>
    <definedName name="A41010010">[1]w1!#REF!</definedName>
    <definedName name="A41010020" localSheetId="7">[1]w1!#REF!</definedName>
    <definedName name="A41010020" localSheetId="3">[1]w1!#REF!</definedName>
    <definedName name="A41010020" localSheetId="6">[1]w1!#REF!</definedName>
    <definedName name="A41010020" localSheetId="2">[1]w1!#REF!</definedName>
    <definedName name="A41010020" localSheetId="1">[1]w1!#REF!</definedName>
    <definedName name="A41010020" localSheetId="5">[1]w1!#REF!</definedName>
    <definedName name="A41010020" localSheetId="13">[2]w1!#REF!</definedName>
    <definedName name="A41010020" localSheetId="4">[1]w1!#REF!</definedName>
    <definedName name="A41010020" localSheetId="10">#REF!</definedName>
    <definedName name="A41010020">[1]w1!#REF!</definedName>
    <definedName name="A41010118" localSheetId="7">#REF!</definedName>
    <definedName name="A41010118" localSheetId="3">#REF!</definedName>
    <definedName name="A41010118" localSheetId="6">#REF!</definedName>
    <definedName name="A41010118" localSheetId="2">#REF!</definedName>
    <definedName name="A41010118" localSheetId="1">#REF!</definedName>
    <definedName name="A41010118" localSheetId="5">#REF!</definedName>
    <definedName name="A41010118" localSheetId="4">#REF!</definedName>
    <definedName name="A41010118" localSheetId="10">#REF!</definedName>
    <definedName name="A41010118">#REF!</definedName>
    <definedName name="A41010990" localSheetId="7">#REF!</definedName>
    <definedName name="A41010990" localSheetId="3">#REF!</definedName>
    <definedName name="A41010990" localSheetId="6">#REF!</definedName>
    <definedName name="A41010990" localSheetId="2">#REF!</definedName>
    <definedName name="A41010990" localSheetId="1">#REF!</definedName>
    <definedName name="A41010990" localSheetId="5">#REF!</definedName>
    <definedName name="A41010990" localSheetId="4">#REF!</definedName>
    <definedName name="A41010990" localSheetId="10">#REF!</definedName>
    <definedName name="A41010990">#REF!</definedName>
    <definedName name="A41011010" localSheetId="7">#REF!</definedName>
    <definedName name="A41011010" localSheetId="3">#REF!</definedName>
    <definedName name="A41011010" localSheetId="6">#REF!</definedName>
    <definedName name="A41011010" localSheetId="2">#REF!</definedName>
    <definedName name="A41011010" localSheetId="1">#REF!</definedName>
    <definedName name="A41011010" localSheetId="5">#REF!</definedName>
    <definedName name="A41011010" localSheetId="4">#REF!</definedName>
    <definedName name="A41011010" localSheetId="10">#REF!</definedName>
    <definedName name="A41011010">#REF!</definedName>
    <definedName name="A41011020" localSheetId="7">#REF!</definedName>
    <definedName name="A41011020" localSheetId="3">#REF!</definedName>
    <definedName name="A41011020" localSheetId="6">#REF!</definedName>
    <definedName name="A41011020" localSheetId="2">#REF!</definedName>
    <definedName name="A41011020" localSheetId="1">#REF!</definedName>
    <definedName name="A41011020" localSheetId="5">#REF!</definedName>
    <definedName name="A41011020" localSheetId="4">#REF!</definedName>
    <definedName name="A41011020" localSheetId="10">#REF!</definedName>
    <definedName name="A41011020">#REF!</definedName>
    <definedName name="A41011030" localSheetId="7">#REF!</definedName>
    <definedName name="A41011030" localSheetId="3">#REF!</definedName>
    <definedName name="A41011030" localSheetId="6">#REF!</definedName>
    <definedName name="A41011030" localSheetId="2">#REF!</definedName>
    <definedName name="A41011030" localSheetId="1">#REF!</definedName>
    <definedName name="A41011030" localSheetId="5">#REF!</definedName>
    <definedName name="A41011030" localSheetId="4">#REF!</definedName>
    <definedName name="A41011030" localSheetId="10">#REF!</definedName>
    <definedName name="A41011030">#REF!</definedName>
    <definedName name="A41020010" localSheetId="7">[1]w1!#REF!</definedName>
    <definedName name="A41020010" localSheetId="3">[1]w1!#REF!</definedName>
    <definedName name="A41020010" localSheetId="6">[1]w1!#REF!</definedName>
    <definedName name="A41020010" localSheetId="2">[1]w1!#REF!</definedName>
    <definedName name="A41020010" localSheetId="1">[1]w1!#REF!</definedName>
    <definedName name="A41020010" localSheetId="5">[1]w1!#REF!</definedName>
    <definedName name="A41020010" localSheetId="13">[2]w1!#REF!</definedName>
    <definedName name="A41020010" localSheetId="4">[1]w1!#REF!</definedName>
    <definedName name="A41020010" localSheetId="10">#REF!</definedName>
    <definedName name="A41020010">[1]w1!#REF!</definedName>
    <definedName name="A41020020" localSheetId="7">#REF!</definedName>
    <definedName name="A41020020" localSheetId="3">#REF!</definedName>
    <definedName name="A41020020" localSheetId="6">#REF!</definedName>
    <definedName name="A41020020" localSheetId="2">#REF!</definedName>
    <definedName name="A41020020" localSheetId="1">#REF!</definedName>
    <definedName name="A41020020" localSheetId="5">#REF!</definedName>
    <definedName name="A41020020" localSheetId="4">#REF!</definedName>
    <definedName name="A41020020" localSheetId="10">#REF!</definedName>
    <definedName name="A41020020">#REF!</definedName>
    <definedName name="A41030010" localSheetId="7">[1]w1!#REF!</definedName>
    <definedName name="A41030010" localSheetId="3">[1]w1!#REF!</definedName>
    <definedName name="A41030010" localSheetId="6">[1]w1!#REF!</definedName>
    <definedName name="A41030010" localSheetId="2">[1]w1!#REF!</definedName>
    <definedName name="A41030010" localSheetId="1">[1]w1!#REF!</definedName>
    <definedName name="A41030010" localSheetId="5">[1]w1!#REF!</definedName>
    <definedName name="A41030010" localSheetId="13">[2]w1!#REF!</definedName>
    <definedName name="A41030010" localSheetId="4">[1]w1!#REF!</definedName>
    <definedName name="A41030010" localSheetId="10">#REF!</definedName>
    <definedName name="A41030010">[1]w1!#REF!</definedName>
    <definedName name="A41030020" localSheetId="7">[1]w1!#REF!</definedName>
    <definedName name="A41030020" localSheetId="3">[1]w1!#REF!</definedName>
    <definedName name="A41030020" localSheetId="6">[1]w1!#REF!</definedName>
    <definedName name="A41030020" localSheetId="2">[1]w1!#REF!</definedName>
    <definedName name="A41030020" localSheetId="1">[1]w1!#REF!</definedName>
    <definedName name="A41030020" localSheetId="5">[1]w1!#REF!</definedName>
    <definedName name="A41030020" localSheetId="13">[2]w1!#REF!</definedName>
    <definedName name="A41030020" localSheetId="4">[1]w1!#REF!</definedName>
    <definedName name="A41030020" localSheetId="10">#REF!</definedName>
    <definedName name="A41030020">[1]w1!#REF!</definedName>
    <definedName name="A41030030" localSheetId="7">[1]w1!#REF!</definedName>
    <definedName name="A41030030" localSheetId="3">[1]w1!#REF!</definedName>
    <definedName name="A41030030" localSheetId="6">[1]w1!#REF!</definedName>
    <definedName name="A41030030" localSheetId="2">[1]w1!#REF!</definedName>
    <definedName name="A41030030" localSheetId="1">[1]w1!#REF!</definedName>
    <definedName name="A41030030" localSheetId="5">[1]w1!#REF!</definedName>
    <definedName name="A41030030" localSheetId="13">[2]w1!#REF!</definedName>
    <definedName name="A41030030" localSheetId="4">[1]w1!#REF!</definedName>
    <definedName name="A41030030" localSheetId="10">#REF!</definedName>
    <definedName name="A41030030">[1]w1!#REF!</definedName>
    <definedName name="A41030040" localSheetId="7">[1]w1!#REF!</definedName>
    <definedName name="A41030040" localSheetId="3">[1]w1!#REF!</definedName>
    <definedName name="A41030040" localSheetId="6">[1]w1!#REF!</definedName>
    <definedName name="A41030040" localSheetId="2">[1]w1!#REF!</definedName>
    <definedName name="A41030040" localSheetId="1">[1]w1!#REF!</definedName>
    <definedName name="A41030040" localSheetId="5">[1]w1!#REF!</definedName>
    <definedName name="A41030040" localSheetId="13">[2]w1!#REF!</definedName>
    <definedName name="A41030040" localSheetId="4">[1]w1!#REF!</definedName>
    <definedName name="A41030040" localSheetId="10">#REF!</definedName>
    <definedName name="A41030040">[1]w1!#REF!</definedName>
    <definedName name="A41030990" localSheetId="7">[1]w1!#REF!</definedName>
    <definedName name="A41030990" localSheetId="3">[1]w1!#REF!</definedName>
    <definedName name="A41030990" localSheetId="6">[1]w1!#REF!</definedName>
    <definedName name="A41030990" localSheetId="2">[1]w1!#REF!</definedName>
    <definedName name="A41030990" localSheetId="1">[1]w1!#REF!</definedName>
    <definedName name="A41030990" localSheetId="5">[1]w1!#REF!</definedName>
    <definedName name="A41030990" localSheetId="13">[2]w1!#REF!</definedName>
    <definedName name="A41030990" localSheetId="4">[1]w1!#REF!</definedName>
    <definedName name="A41030990" localSheetId="10">#REF!</definedName>
    <definedName name="A41030990">[1]w1!#REF!</definedName>
    <definedName name="A41031010" localSheetId="7">[1]w1!#REF!</definedName>
    <definedName name="A41031010" localSheetId="3">[1]w1!#REF!</definedName>
    <definedName name="A41031010" localSheetId="6">[1]w1!#REF!</definedName>
    <definedName name="A41031010" localSheetId="2">[1]w1!#REF!</definedName>
    <definedName name="A41031010" localSheetId="1">[1]w1!#REF!</definedName>
    <definedName name="A41031010" localSheetId="5">[1]w1!#REF!</definedName>
    <definedName name="A41031010" localSheetId="13">[2]w1!#REF!</definedName>
    <definedName name="A41031010" localSheetId="4">[1]w1!#REF!</definedName>
    <definedName name="A41031010" localSheetId="10">#REF!</definedName>
    <definedName name="A41031010">[1]w1!#REF!</definedName>
    <definedName name="A41031020" localSheetId="7">[1]w1!#REF!</definedName>
    <definedName name="A41031020" localSheetId="3">[1]w1!#REF!</definedName>
    <definedName name="A41031020" localSheetId="6">[1]w1!#REF!</definedName>
    <definedName name="A41031020" localSheetId="2">[1]w1!#REF!</definedName>
    <definedName name="A41031020" localSheetId="1">[1]w1!#REF!</definedName>
    <definedName name="A41031020" localSheetId="5">[1]w1!#REF!</definedName>
    <definedName name="A41031020" localSheetId="13">[2]w1!#REF!</definedName>
    <definedName name="A41031020" localSheetId="4">[1]w1!#REF!</definedName>
    <definedName name="A41031020" localSheetId="10">#REF!</definedName>
    <definedName name="A41031020">[1]w1!#REF!</definedName>
    <definedName name="A41031030" localSheetId="7">[1]w1!#REF!</definedName>
    <definedName name="A41031030" localSheetId="3">[1]w1!#REF!</definedName>
    <definedName name="A41031030" localSheetId="6">[1]w1!#REF!</definedName>
    <definedName name="A41031030" localSheetId="2">[1]w1!#REF!</definedName>
    <definedName name="A41031030" localSheetId="1">[1]w1!#REF!</definedName>
    <definedName name="A41031030" localSheetId="5">[1]w1!#REF!</definedName>
    <definedName name="A41031030" localSheetId="13">[2]w1!#REF!</definedName>
    <definedName name="A41031030" localSheetId="4">[1]w1!#REF!</definedName>
    <definedName name="A41031030" localSheetId="10">#REF!</definedName>
    <definedName name="A41031030">[1]w1!#REF!</definedName>
    <definedName name="A41031040" localSheetId="7">[1]w1!#REF!</definedName>
    <definedName name="A41031040" localSheetId="3">[1]w1!#REF!</definedName>
    <definedName name="A41031040" localSheetId="6">[1]w1!#REF!</definedName>
    <definedName name="A41031040" localSheetId="2">[1]w1!#REF!</definedName>
    <definedName name="A41031040" localSheetId="1">[1]w1!#REF!</definedName>
    <definedName name="A41031040" localSheetId="5">[1]w1!#REF!</definedName>
    <definedName name="A41031040" localSheetId="13">[2]w1!#REF!</definedName>
    <definedName name="A41031040" localSheetId="4">[1]w1!#REF!</definedName>
    <definedName name="A41031040" localSheetId="10">#REF!</definedName>
    <definedName name="A41031040">[1]w1!#REF!</definedName>
    <definedName name="A41031050" localSheetId="7">#REF!</definedName>
    <definedName name="A41031050" localSheetId="3">#REF!</definedName>
    <definedName name="A41031050" localSheetId="6">#REF!</definedName>
    <definedName name="A41031050" localSheetId="2">#REF!</definedName>
    <definedName name="A41031050" localSheetId="1">#REF!</definedName>
    <definedName name="A41031050" localSheetId="5">#REF!</definedName>
    <definedName name="A41031050" localSheetId="4">#REF!</definedName>
    <definedName name="A41031050" localSheetId="10">#REF!</definedName>
    <definedName name="A41031050">#REF!</definedName>
    <definedName name="A41031990" localSheetId="7">[1]w1!#REF!</definedName>
    <definedName name="A41031990" localSheetId="3">[1]w1!#REF!</definedName>
    <definedName name="A41031990" localSheetId="6">[1]w1!#REF!</definedName>
    <definedName name="A41031990" localSheetId="2">[1]w1!#REF!</definedName>
    <definedName name="A41031990" localSheetId="1">[1]w1!#REF!</definedName>
    <definedName name="A41031990" localSheetId="5">[1]w1!#REF!</definedName>
    <definedName name="A41031990" localSheetId="13">[2]w1!#REF!</definedName>
    <definedName name="A41031990" localSheetId="4">[1]w1!#REF!</definedName>
    <definedName name="A41031990" localSheetId="10">#REF!</definedName>
    <definedName name="A41031990">[1]w1!#REF!</definedName>
    <definedName name="A41032010" localSheetId="7">[1]w1!#REF!</definedName>
    <definedName name="A41032010" localSheetId="3">[1]w1!#REF!</definedName>
    <definedName name="A41032010" localSheetId="6">[1]w1!#REF!</definedName>
    <definedName name="A41032010" localSheetId="2">[1]w1!#REF!</definedName>
    <definedName name="A41032010" localSheetId="1">[1]w1!#REF!</definedName>
    <definedName name="A41032010" localSheetId="5">[1]w1!#REF!</definedName>
    <definedName name="A41032010" localSheetId="13">[2]w1!#REF!</definedName>
    <definedName name="A41032010" localSheetId="4">[1]w1!#REF!</definedName>
    <definedName name="A41032010" localSheetId="10">#REF!</definedName>
    <definedName name="A41032010">[1]w1!#REF!</definedName>
    <definedName name="A41032020" localSheetId="7">[1]w1!#REF!</definedName>
    <definedName name="A41032020" localSheetId="3">[1]w1!#REF!</definedName>
    <definedName name="A41032020" localSheetId="6">[1]w1!#REF!</definedName>
    <definedName name="A41032020" localSheetId="2">[1]w1!#REF!</definedName>
    <definedName name="A41032020" localSheetId="1">[1]w1!#REF!</definedName>
    <definedName name="A41032020" localSheetId="5">[1]w1!#REF!</definedName>
    <definedName name="A41032020" localSheetId="13">[2]w1!#REF!</definedName>
    <definedName name="A41032020" localSheetId="4">[1]w1!#REF!</definedName>
    <definedName name="A41032020" localSheetId="10">#REF!</definedName>
    <definedName name="A41032020">[1]w1!#REF!</definedName>
    <definedName name="A41032030" localSheetId="7">[1]w1!#REF!</definedName>
    <definedName name="A41032030" localSheetId="3">[1]w1!#REF!</definedName>
    <definedName name="A41032030" localSheetId="6">[1]w1!#REF!</definedName>
    <definedName name="A41032030" localSheetId="2">[1]w1!#REF!</definedName>
    <definedName name="A41032030" localSheetId="1">[1]w1!#REF!</definedName>
    <definedName name="A41032030" localSheetId="5">[1]w1!#REF!</definedName>
    <definedName name="A41032030" localSheetId="13">[2]w1!#REF!</definedName>
    <definedName name="A41032030" localSheetId="4">[1]w1!#REF!</definedName>
    <definedName name="A41032030" localSheetId="10">#REF!</definedName>
    <definedName name="A41032030">[1]w1!#REF!</definedName>
    <definedName name="A41032040" localSheetId="7">[1]w1!#REF!</definedName>
    <definedName name="A41032040" localSheetId="3">[1]w1!#REF!</definedName>
    <definedName name="A41032040" localSheetId="6">[1]w1!#REF!</definedName>
    <definedName name="A41032040" localSheetId="2">[1]w1!#REF!</definedName>
    <definedName name="A41032040" localSheetId="1">[1]w1!#REF!</definedName>
    <definedName name="A41032040" localSheetId="5">[1]w1!#REF!</definedName>
    <definedName name="A41032040" localSheetId="13">[2]w1!#REF!</definedName>
    <definedName name="A41032040" localSheetId="4">[1]w1!#REF!</definedName>
    <definedName name="A41032040" localSheetId="10">#REF!</definedName>
    <definedName name="A41032040">[1]w1!#REF!</definedName>
    <definedName name="A41033010" localSheetId="7">[1]w1!#REF!</definedName>
    <definedName name="A41033010" localSheetId="3">[1]w1!#REF!</definedName>
    <definedName name="A41033010" localSheetId="6">[1]w1!#REF!</definedName>
    <definedName name="A41033010" localSheetId="2">[1]w1!#REF!</definedName>
    <definedName name="A41033010" localSheetId="1">[1]w1!#REF!</definedName>
    <definedName name="A41033010" localSheetId="5">[1]w1!#REF!</definedName>
    <definedName name="A41033010" localSheetId="13">[2]w1!#REF!</definedName>
    <definedName name="A41033010" localSheetId="4">[1]w1!#REF!</definedName>
    <definedName name="A41033010" localSheetId="10">#REF!</definedName>
    <definedName name="A41033010">[1]w1!#REF!</definedName>
    <definedName name="A41033020" localSheetId="7">[1]w1!#REF!</definedName>
    <definedName name="A41033020" localSheetId="3">[1]w1!#REF!</definedName>
    <definedName name="A41033020" localSheetId="6">[1]w1!#REF!</definedName>
    <definedName name="A41033020" localSheetId="2">[1]w1!#REF!</definedName>
    <definedName name="A41033020" localSheetId="1">[1]w1!#REF!</definedName>
    <definedName name="A41033020" localSheetId="5">[1]w1!#REF!</definedName>
    <definedName name="A41033020" localSheetId="13">[2]w1!#REF!</definedName>
    <definedName name="A41033020" localSheetId="4">[1]w1!#REF!</definedName>
    <definedName name="A41033020" localSheetId="10">#REF!</definedName>
    <definedName name="A41033020">[1]w1!#REF!</definedName>
    <definedName name="A41033030" localSheetId="7">[1]w1!#REF!</definedName>
    <definedName name="A41033030" localSheetId="3">[1]w1!#REF!</definedName>
    <definedName name="A41033030" localSheetId="6">[1]w1!#REF!</definedName>
    <definedName name="A41033030" localSheetId="2">[1]w1!#REF!</definedName>
    <definedName name="A41033030" localSheetId="1">[1]w1!#REF!</definedName>
    <definedName name="A41033030" localSheetId="5">[1]w1!#REF!</definedName>
    <definedName name="A41033030" localSheetId="13">[2]w1!#REF!</definedName>
    <definedName name="A41033030" localSheetId="4">[1]w1!#REF!</definedName>
    <definedName name="A41033030" localSheetId="10">#REF!</definedName>
    <definedName name="A41033030">[1]w1!#REF!</definedName>
    <definedName name="A41034010" localSheetId="7">[1]w1!#REF!</definedName>
    <definedName name="A41034010" localSheetId="3">[1]w1!#REF!</definedName>
    <definedName name="A41034010" localSheetId="6">[1]w1!#REF!</definedName>
    <definedName name="A41034010" localSheetId="2">[1]w1!#REF!</definedName>
    <definedName name="A41034010" localSheetId="1">[1]w1!#REF!</definedName>
    <definedName name="A41034010" localSheetId="5">[1]w1!#REF!</definedName>
    <definedName name="A41034010" localSheetId="13">[2]w1!#REF!</definedName>
    <definedName name="A41034010" localSheetId="4">[1]w1!#REF!</definedName>
    <definedName name="A41034010" localSheetId="10">#REF!</definedName>
    <definedName name="A41034010">[1]w1!#REF!</definedName>
    <definedName name="A41034020" localSheetId="7">[1]w1!#REF!</definedName>
    <definedName name="A41034020" localSheetId="3">[1]w1!#REF!</definedName>
    <definedName name="A41034020" localSheetId="6">[1]w1!#REF!</definedName>
    <definedName name="A41034020" localSheetId="2">[1]w1!#REF!</definedName>
    <definedName name="A41034020" localSheetId="1">[1]w1!#REF!</definedName>
    <definedName name="A41034020" localSheetId="5">[1]w1!#REF!</definedName>
    <definedName name="A41034020" localSheetId="13">[2]w1!#REF!</definedName>
    <definedName name="A41034020" localSheetId="4">[1]w1!#REF!</definedName>
    <definedName name="A41034020" localSheetId="10">#REF!</definedName>
    <definedName name="A41034020">[1]w1!#REF!</definedName>
    <definedName name="A41034030" localSheetId="7">#REF!</definedName>
    <definedName name="A41034030" localSheetId="3">#REF!</definedName>
    <definedName name="A41034030" localSheetId="6">#REF!</definedName>
    <definedName name="A41034030" localSheetId="2">#REF!</definedName>
    <definedName name="A41034030" localSheetId="1">#REF!</definedName>
    <definedName name="A41034030" localSheetId="5">#REF!</definedName>
    <definedName name="A41034030" localSheetId="4">#REF!</definedName>
    <definedName name="A41034030" localSheetId="10">#REF!</definedName>
    <definedName name="A41034030">#REF!</definedName>
    <definedName name="A41034990" localSheetId="7">[1]w1!#REF!</definedName>
    <definedName name="A41034990" localSheetId="3">[1]w1!#REF!</definedName>
    <definedName name="A41034990" localSheetId="6">[1]w1!#REF!</definedName>
    <definedName name="A41034990" localSheetId="2">[1]w1!#REF!</definedName>
    <definedName name="A41034990" localSheetId="1">[1]w1!#REF!</definedName>
    <definedName name="A41034990" localSheetId="5">[1]w1!#REF!</definedName>
    <definedName name="A41034990" localSheetId="13">[2]w1!#REF!</definedName>
    <definedName name="A41034990" localSheetId="4">[1]w1!#REF!</definedName>
    <definedName name="A41034990" localSheetId="10">#REF!</definedName>
    <definedName name="A41034990">[1]w1!#REF!</definedName>
    <definedName name="A41035010" localSheetId="7">[1]w1!#REF!</definedName>
    <definedName name="A41035010" localSheetId="3">[1]w1!#REF!</definedName>
    <definedName name="A41035010" localSheetId="6">[1]w1!#REF!</definedName>
    <definedName name="A41035010" localSheetId="2">[1]w1!#REF!</definedName>
    <definedName name="A41035010" localSheetId="1">[1]w1!#REF!</definedName>
    <definedName name="A41035010" localSheetId="5">[1]w1!#REF!</definedName>
    <definedName name="A41035010" localSheetId="13">[2]w1!#REF!</definedName>
    <definedName name="A41035010" localSheetId="4">[1]w1!#REF!</definedName>
    <definedName name="A41035010" localSheetId="10">#REF!</definedName>
    <definedName name="A41035010">[1]w1!#REF!</definedName>
    <definedName name="A41035019" localSheetId="7">#REF!</definedName>
    <definedName name="A41035019" localSheetId="3">#REF!</definedName>
    <definedName name="A41035019" localSheetId="6">#REF!</definedName>
    <definedName name="A41035019" localSheetId="2">#REF!</definedName>
    <definedName name="A41035019" localSheetId="1">#REF!</definedName>
    <definedName name="A41035019" localSheetId="5">#REF!</definedName>
    <definedName name="A41035019" localSheetId="4">#REF!</definedName>
    <definedName name="A41035019" localSheetId="10">#REF!</definedName>
    <definedName name="A41035019">#REF!</definedName>
    <definedName name="A41035020" localSheetId="7">[1]w1!#REF!</definedName>
    <definedName name="A41035020" localSheetId="3">[1]w1!#REF!</definedName>
    <definedName name="A41035020" localSheetId="6">[1]w1!#REF!</definedName>
    <definedName name="A41035020" localSheetId="2">[1]w1!#REF!</definedName>
    <definedName name="A41035020" localSheetId="1">[1]w1!#REF!</definedName>
    <definedName name="A41035020" localSheetId="5">[1]w1!#REF!</definedName>
    <definedName name="A41035020" localSheetId="13">[2]w1!#REF!</definedName>
    <definedName name="A41035020" localSheetId="4">[1]w1!#REF!</definedName>
    <definedName name="A41035020" localSheetId="10">#REF!</definedName>
    <definedName name="A41035020">[1]w1!#REF!</definedName>
    <definedName name="A41035040" localSheetId="7">#REF!</definedName>
    <definedName name="A41035040" localSheetId="3">#REF!</definedName>
    <definedName name="A41035040" localSheetId="6">#REF!</definedName>
    <definedName name="A41035040" localSheetId="2">#REF!</definedName>
    <definedName name="A41035040" localSheetId="1">#REF!</definedName>
    <definedName name="A41035040" localSheetId="5">#REF!</definedName>
    <definedName name="A41035040" localSheetId="4">#REF!</definedName>
    <definedName name="A41035040" localSheetId="10">#REF!</definedName>
    <definedName name="A41035040">#REF!</definedName>
    <definedName name="A41036010" localSheetId="7">[1]w1!#REF!</definedName>
    <definedName name="A41036010" localSheetId="3">[1]w1!#REF!</definedName>
    <definedName name="A41036010" localSheetId="6">[1]w1!#REF!</definedName>
    <definedName name="A41036010" localSheetId="2">[1]w1!#REF!</definedName>
    <definedName name="A41036010" localSheetId="1">[1]w1!#REF!</definedName>
    <definedName name="A41036010" localSheetId="5">[1]w1!#REF!</definedName>
    <definedName name="A41036010" localSheetId="13">[2]w1!#REF!</definedName>
    <definedName name="A41036010" localSheetId="4">[1]w1!#REF!</definedName>
    <definedName name="A41036010" localSheetId="10">#REF!</definedName>
    <definedName name="A41036010">[1]w1!#REF!</definedName>
    <definedName name="A41036020" localSheetId="7">[1]w1!#REF!</definedName>
    <definedName name="A41036020" localSheetId="3">[1]w1!#REF!</definedName>
    <definedName name="A41036020" localSheetId="6">[1]w1!#REF!</definedName>
    <definedName name="A41036020" localSheetId="2">[1]w1!#REF!</definedName>
    <definedName name="A41036020" localSheetId="1">[1]w1!#REF!</definedName>
    <definedName name="A41036020" localSheetId="5">[1]w1!#REF!</definedName>
    <definedName name="A41036020" localSheetId="13">[2]w1!#REF!</definedName>
    <definedName name="A41036020" localSheetId="4">[1]w1!#REF!</definedName>
    <definedName name="A41036020" localSheetId="10">#REF!</definedName>
    <definedName name="A41036020">[1]w1!#REF!</definedName>
    <definedName name="A41036030" localSheetId="7">#REF!</definedName>
    <definedName name="A41036030" localSheetId="3">#REF!</definedName>
    <definedName name="A41036030" localSheetId="6">#REF!</definedName>
    <definedName name="A41036030" localSheetId="2">#REF!</definedName>
    <definedName name="A41036030" localSheetId="1">#REF!</definedName>
    <definedName name="A41036030" localSheetId="5">#REF!</definedName>
    <definedName name="A41036030" localSheetId="4">#REF!</definedName>
    <definedName name="A41036030" localSheetId="10">#REF!</definedName>
    <definedName name="A41036030">#REF!</definedName>
    <definedName name="A41039010" localSheetId="7">[1]w1!#REF!</definedName>
    <definedName name="A41039010" localSheetId="3">[1]w1!#REF!</definedName>
    <definedName name="A41039010" localSheetId="6">[1]w1!#REF!</definedName>
    <definedName name="A41039010" localSheetId="2">[1]w1!#REF!</definedName>
    <definedName name="A41039010" localSheetId="1">[1]w1!#REF!</definedName>
    <definedName name="A41039010" localSheetId="5">[1]w1!#REF!</definedName>
    <definedName name="A41039010" localSheetId="13">[2]w1!#REF!</definedName>
    <definedName name="A41039010" localSheetId="4">[1]w1!#REF!</definedName>
    <definedName name="A41039010" localSheetId="10">#REF!</definedName>
    <definedName name="A41039010">[1]w1!#REF!</definedName>
    <definedName name="A41039020" localSheetId="7">[1]w1!#REF!</definedName>
    <definedName name="A41039020" localSheetId="3">[1]w1!#REF!</definedName>
    <definedName name="A41039020" localSheetId="6">[1]w1!#REF!</definedName>
    <definedName name="A41039020" localSheetId="2">[1]w1!#REF!</definedName>
    <definedName name="A41039020" localSheetId="1">[1]w1!#REF!</definedName>
    <definedName name="A41039020" localSheetId="5">[1]w1!#REF!</definedName>
    <definedName name="A41039020" localSheetId="13">[2]w1!#REF!</definedName>
    <definedName name="A41039020" localSheetId="4">[1]w1!#REF!</definedName>
    <definedName name="A41039020" localSheetId="10">#REF!</definedName>
    <definedName name="A41039020">[1]w1!#REF!</definedName>
    <definedName name="A41039030" localSheetId="7">[1]w1!#REF!</definedName>
    <definedName name="A41039030" localSheetId="3">[1]w1!#REF!</definedName>
    <definedName name="A41039030" localSheetId="6">[1]w1!#REF!</definedName>
    <definedName name="A41039030" localSheetId="2">[1]w1!#REF!</definedName>
    <definedName name="A41039030" localSheetId="1">[1]w1!#REF!</definedName>
    <definedName name="A41039030" localSheetId="5">[1]w1!#REF!</definedName>
    <definedName name="A41039030" localSheetId="13">[2]w1!#REF!</definedName>
    <definedName name="A41039030" localSheetId="4">[1]w1!#REF!</definedName>
    <definedName name="A41039030" localSheetId="10">#REF!</definedName>
    <definedName name="A41039030">[1]w1!#REF!</definedName>
    <definedName name="A41039040" localSheetId="7">[1]w1!#REF!</definedName>
    <definedName name="A41039040" localSheetId="3">[1]w1!#REF!</definedName>
    <definedName name="A41039040" localSheetId="6">[1]w1!#REF!</definedName>
    <definedName name="A41039040" localSheetId="2">[1]w1!#REF!</definedName>
    <definedName name="A41039040" localSheetId="1">[1]w1!#REF!</definedName>
    <definedName name="A41039040" localSheetId="5">[1]w1!#REF!</definedName>
    <definedName name="A41039040" localSheetId="13">[2]w1!#REF!</definedName>
    <definedName name="A41039040" localSheetId="4">[1]w1!#REF!</definedName>
    <definedName name="A41039040" localSheetId="10">#REF!</definedName>
    <definedName name="A41039040">[1]w1!#REF!</definedName>
    <definedName name="A41039050" localSheetId="7">[1]w1!#REF!</definedName>
    <definedName name="A41039050" localSheetId="3">[1]w1!#REF!</definedName>
    <definedName name="A41039050" localSheetId="6">[1]w1!#REF!</definedName>
    <definedName name="A41039050" localSheetId="2">[1]w1!#REF!</definedName>
    <definedName name="A41039050" localSheetId="1">[1]w1!#REF!</definedName>
    <definedName name="A41039050" localSheetId="5">[1]w1!#REF!</definedName>
    <definedName name="A41039050" localSheetId="13">[2]w1!#REF!</definedName>
    <definedName name="A41039050" localSheetId="4">[1]w1!#REF!</definedName>
    <definedName name="A41039050" localSheetId="10">#REF!</definedName>
    <definedName name="A41039050">[1]w1!#REF!</definedName>
    <definedName name="A41039060" localSheetId="7">[1]w1!#REF!</definedName>
    <definedName name="A41039060" localSheetId="3">[1]w1!#REF!</definedName>
    <definedName name="A41039060" localSheetId="6">[1]w1!#REF!</definedName>
    <definedName name="A41039060" localSheetId="2">[1]w1!#REF!</definedName>
    <definedName name="A41039060" localSheetId="1">[1]w1!#REF!</definedName>
    <definedName name="A41039060" localSheetId="5">[1]w1!#REF!</definedName>
    <definedName name="A41039060" localSheetId="13">[2]w1!#REF!</definedName>
    <definedName name="A41039060" localSheetId="4">[1]w1!#REF!</definedName>
    <definedName name="A41039060" localSheetId="10">#REF!</definedName>
    <definedName name="A41039060">[1]w1!#REF!</definedName>
    <definedName name="A41039070" localSheetId="7">[1]w1!#REF!</definedName>
    <definedName name="A41039070" localSheetId="3">[1]w1!#REF!</definedName>
    <definedName name="A41039070" localSheetId="6">[1]w1!#REF!</definedName>
    <definedName name="A41039070" localSheetId="2">[1]w1!#REF!</definedName>
    <definedName name="A41039070" localSheetId="1">[1]w1!#REF!</definedName>
    <definedName name="A41039070" localSheetId="5">[1]w1!#REF!</definedName>
    <definedName name="A41039070" localSheetId="13">[2]w1!#REF!</definedName>
    <definedName name="A41039070" localSheetId="4">[1]w1!#REF!</definedName>
    <definedName name="A41039070" localSheetId="10">#REF!</definedName>
    <definedName name="A41039070">[1]w1!#REF!</definedName>
    <definedName name="A41039080" localSheetId="7">#REF!</definedName>
    <definedName name="A41039080" localSheetId="3">#REF!</definedName>
    <definedName name="A41039080" localSheetId="6">#REF!</definedName>
    <definedName name="A41039080" localSheetId="2">#REF!</definedName>
    <definedName name="A41039080" localSheetId="1">#REF!</definedName>
    <definedName name="A41039080" localSheetId="5">#REF!</definedName>
    <definedName name="A41039080" localSheetId="4">#REF!</definedName>
    <definedName name="A41039080" localSheetId="10">#REF!</definedName>
    <definedName name="A41039080">#REF!</definedName>
    <definedName name="A41039090" localSheetId="7">#REF!</definedName>
    <definedName name="A41039090" localSheetId="3">#REF!</definedName>
    <definedName name="A41039090" localSheetId="6">#REF!</definedName>
    <definedName name="A41039090" localSheetId="2">#REF!</definedName>
    <definedName name="A41039090" localSheetId="1">#REF!</definedName>
    <definedName name="A41039090" localSheetId="5">#REF!</definedName>
    <definedName name="A41039090" localSheetId="4">#REF!</definedName>
    <definedName name="A41039090" localSheetId="10">#REF!</definedName>
    <definedName name="A41039090">#REF!</definedName>
    <definedName name="A41039100" localSheetId="7">#REF!</definedName>
    <definedName name="A41039100" localSheetId="3">#REF!</definedName>
    <definedName name="A41039100" localSheetId="6">#REF!</definedName>
    <definedName name="A41039100" localSheetId="2">#REF!</definedName>
    <definedName name="A41039100" localSheetId="1">#REF!</definedName>
    <definedName name="A41039100" localSheetId="5">#REF!</definedName>
    <definedName name="A41039100" localSheetId="4">#REF!</definedName>
    <definedName name="A41039100" localSheetId="10">#REF!</definedName>
    <definedName name="A41039100">#REF!</definedName>
    <definedName name="A41039110" localSheetId="7">#REF!</definedName>
    <definedName name="A41039110" localSheetId="3">#REF!</definedName>
    <definedName name="A41039110" localSheetId="6">#REF!</definedName>
    <definedName name="A41039110" localSheetId="2">#REF!</definedName>
    <definedName name="A41039110" localSheetId="1">#REF!</definedName>
    <definedName name="A41039110" localSheetId="5">#REF!</definedName>
    <definedName name="A41039110" localSheetId="4">#REF!</definedName>
    <definedName name="A41039110" localSheetId="10">#REF!</definedName>
    <definedName name="A41039110">#REF!</definedName>
    <definedName name="A41039900" localSheetId="7">#REF!</definedName>
    <definedName name="A41039900" localSheetId="3">#REF!</definedName>
    <definedName name="A41039900" localSheetId="6">#REF!</definedName>
    <definedName name="A41039900" localSheetId="2">#REF!</definedName>
    <definedName name="A41039900" localSheetId="1">#REF!</definedName>
    <definedName name="A41039900" localSheetId="5">#REF!</definedName>
    <definedName name="A41039900" localSheetId="4">#REF!</definedName>
    <definedName name="A41039900" localSheetId="10">#REF!</definedName>
    <definedName name="A41039900">#REF!</definedName>
    <definedName name="A41039990" localSheetId="7">[1]w1!#REF!</definedName>
    <definedName name="A41039990" localSheetId="3">[1]w1!#REF!</definedName>
    <definedName name="A41039990" localSheetId="6">[1]w1!#REF!</definedName>
    <definedName name="A41039990" localSheetId="2">[1]w1!#REF!</definedName>
    <definedName name="A41039990" localSheetId="1">[1]w1!#REF!</definedName>
    <definedName name="A41039990" localSheetId="5">[1]w1!#REF!</definedName>
    <definedName name="A41039990" localSheetId="13">[2]w1!#REF!</definedName>
    <definedName name="A41039990" localSheetId="4">[1]w1!#REF!</definedName>
    <definedName name="A41039990" localSheetId="10">#REF!</definedName>
    <definedName name="A41039990">[1]w1!#REF!</definedName>
    <definedName name="A42010010" localSheetId="7">[1]w1!#REF!</definedName>
    <definedName name="A42010010" localSheetId="3">[1]w1!#REF!</definedName>
    <definedName name="A42010010" localSheetId="6">[1]w1!#REF!</definedName>
    <definedName name="A42010010" localSheetId="2">[1]w1!#REF!</definedName>
    <definedName name="A42010010" localSheetId="1">[1]w1!#REF!</definedName>
    <definedName name="A42010010" localSheetId="5">[1]w1!#REF!</definedName>
    <definedName name="A42010010" localSheetId="13">[2]w1!#REF!</definedName>
    <definedName name="A42010010" localSheetId="4">[1]w1!#REF!</definedName>
    <definedName name="A42010010" localSheetId="10">#REF!</definedName>
    <definedName name="A42010010">[1]w1!#REF!</definedName>
    <definedName name="A42011030" localSheetId="7">[1]w1!#REF!</definedName>
    <definedName name="A42011030" localSheetId="3">[1]w1!#REF!</definedName>
    <definedName name="A42011030" localSheetId="6">[1]w1!#REF!</definedName>
    <definedName name="A42011030" localSheetId="2">[1]w1!#REF!</definedName>
    <definedName name="A42011030" localSheetId="1">[1]w1!#REF!</definedName>
    <definedName name="A42011030" localSheetId="5">[1]w1!#REF!</definedName>
    <definedName name="A42011030" localSheetId="13">[2]w1!#REF!</definedName>
    <definedName name="A42011030" localSheetId="4">[1]w1!#REF!</definedName>
    <definedName name="A42011030">[1]w1!#REF!</definedName>
    <definedName name="A42012010" localSheetId="7">[1]w1!#REF!</definedName>
    <definedName name="A42012010" localSheetId="3">[1]w1!#REF!</definedName>
    <definedName name="A42012010" localSheetId="6">[1]w1!#REF!</definedName>
    <definedName name="A42012010" localSheetId="2">[1]w1!#REF!</definedName>
    <definedName name="A42012010" localSheetId="1">[1]w1!#REF!</definedName>
    <definedName name="A42012010" localSheetId="5">[1]w1!#REF!</definedName>
    <definedName name="A42012010" localSheetId="13">[2]w1!#REF!</definedName>
    <definedName name="A42012010" localSheetId="4">[1]w1!#REF!</definedName>
    <definedName name="A42012010">[1]w1!#REF!</definedName>
    <definedName name="A42012020" localSheetId="7">[1]w1!#REF!</definedName>
    <definedName name="A42012020" localSheetId="3">[1]w1!#REF!</definedName>
    <definedName name="A42012020" localSheetId="6">[1]w1!#REF!</definedName>
    <definedName name="A42012020" localSheetId="2">[1]w1!#REF!</definedName>
    <definedName name="A42012020" localSheetId="1">[1]w1!#REF!</definedName>
    <definedName name="A42012020" localSheetId="5">[1]w1!#REF!</definedName>
    <definedName name="A42012020" localSheetId="13">[2]w1!#REF!</definedName>
    <definedName name="A42012020" localSheetId="4">[1]w1!#REF!</definedName>
    <definedName name="A42012020">[1]w1!#REF!</definedName>
    <definedName name="A42012040" localSheetId="7">[5]Description!#REF!</definedName>
    <definedName name="A42012040" localSheetId="3">[5]Description!#REF!</definedName>
    <definedName name="A42012040" localSheetId="6">[5]Description!#REF!</definedName>
    <definedName name="A42012040" localSheetId="18">[6]Description!#REF!</definedName>
    <definedName name="A42012040" localSheetId="2">[5]Description!#REF!</definedName>
    <definedName name="A42012040" localSheetId="1">[5]Description!#REF!</definedName>
    <definedName name="A42012040" localSheetId="5">[5]Description!#REF!</definedName>
    <definedName name="A42012040" localSheetId="4">[5]Description!#REF!</definedName>
    <definedName name="A42012040">[5]Description!#REF!</definedName>
    <definedName name="A49010010" localSheetId="7">[1]w1!#REF!</definedName>
    <definedName name="A49010010" localSheetId="3">[1]w1!#REF!</definedName>
    <definedName name="A49010010" localSheetId="6">[1]w1!#REF!</definedName>
    <definedName name="A49010010" localSheetId="2">[1]w1!#REF!</definedName>
    <definedName name="A49010010" localSheetId="1">[1]w1!#REF!</definedName>
    <definedName name="A49010010" localSheetId="5">[1]w1!#REF!</definedName>
    <definedName name="A49010010" localSheetId="13">[2]w1!#REF!</definedName>
    <definedName name="A49010010" localSheetId="4">[1]w1!#REF!</definedName>
    <definedName name="A49010010" localSheetId="10">#REF!</definedName>
    <definedName name="A49010010">[1]w1!#REF!</definedName>
    <definedName name="A49010020" localSheetId="7">[1]w1!#REF!</definedName>
    <definedName name="A49010020" localSheetId="3">[1]w1!#REF!</definedName>
    <definedName name="A49010020" localSheetId="6">[1]w1!#REF!</definedName>
    <definedName name="A49010020" localSheetId="2">[1]w1!#REF!</definedName>
    <definedName name="A49010020" localSheetId="1">[1]w1!#REF!</definedName>
    <definedName name="A49010020" localSheetId="5">[1]w1!#REF!</definedName>
    <definedName name="A49010020" localSheetId="13">[2]w1!#REF!</definedName>
    <definedName name="A49010020" localSheetId="4">[1]w1!#REF!</definedName>
    <definedName name="A49010020" localSheetId="10">#REF!</definedName>
    <definedName name="A49010020">[1]w1!#REF!</definedName>
    <definedName name="A49010030" localSheetId="7">#REF!</definedName>
    <definedName name="A49010030" localSheetId="3">#REF!</definedName>
    <definedName name="A49010030" localSheetId="6">#REF!</definedName>
    <definedName name="A49010030" localSheetId="2">#REF!</definedName>
    <definedName name="A49010030" localSheetId="1">#REF!</definedName>
    <definedName name="A49010030" localSheetId="5">#REF!</definedName>
    <definedName name="A49010030" localSheetId="4">#REF!</definedName>
    <definedName name="A49010030" localSheetId="10">#REF!</definedName>
    <definedName name="A49010030">#REF!</definedName>
    <definedName name="A49010040" localSheetId="7">#REF!</definedName>
    <definedName name="A49010040" localSheetId="3">#REF!</definedName>
    <definedName name="A49010040" localSheetId="6">#REF!</definedName>
    <definedName name="A49010040" localSheetId="2">#REF!</definedName>
    <definedName name="A49010040" localSheetId="1">#REF!</definedName>
    <definedName name="A49010040" localSheetId="5">#REF!</definedName>
    <definedName name="A49010040" localSheetId="4">#REF!</definedName>
    <definedName name="A49010040" localSheetId="10">#REF!</definedName>
    <definedName name="A49010040">#REF!</definedName>
    <definedName name="A49011010" localSheetId="7">[1]w1!#REF!</definedName>
    <definedName name="A49011010" localSheetId="3">[1]w1!#REF!</definedName>
    <definedName name="A49011010" localSheetId="6">[1]w1!#REF!</definedName>
    <definedName name="A49011010" localSheetId="2">[1]w1!#REF!</definedName>
    <definedName name="A49011010" localSheetId="1">[1]w1!#REF!</definedName>
    <definedName name="A49011010" localSheetId="5">[1]w1!#REF!</definedName>
    <definedName name="A49011010" localSheetId="13">[2]w1!#REF!</definedName>
    <definedName name="A49011010" localSheetId="4">[1]w1!#REF!</definedName>
    <definedName name="A49011010" localSheetId="10">#REF!</definedName>
    <definedName name="A49011010">[1]w1!#REF!</definedName>
    <definedName name="A49011020" localSheetId="7">[1]w1!#REF!</definedName>
    <definedName name="A49011020" localSheetId="3">[1]w1!#REF!</definedName>
    <definedName name="A49011020" localSheetId="6">[1]w1!#REF!</definedName>
    <definedName name="A49011020" localSheetId="2">[1]w1!#REF!</definedName>
    <definedName name="A49011020" localSheetId="1">[1]w1!#REF!</definedName>
    <definedName name="A49011020" localSheetId="5">[1]w1!#REF!</definedName>
    <definedName name="A49011020" localSheetId="13">[2]w1!#REF!</definedName>
    <definedName name="A49011020" localSheetId="4">[1]w1!#REF!</definedName>
    <definedName name="A49011020" localSheetId="10">#REF!</definedName>
    <definedName name="A49011020">[1]w1!#REF!</definedName>
    <definedName name="A49011030" localSheetId="7">[1]w1!#REF!</definedName>
    <definedName name="A49011030" localSheetId="3">[1]w1!#REF!</definedName>
    <definedName name="A49011030" localSheetId="6">[1]w1!#REF!</definedName>
    <definedName name="A49011030" localSheetId="2">[1]w1!#REF!</definedName>
    <definedName name="A49011030" localSheetId="1">[1]w1!#REF!</definedName>
    <definedName name="A49011030" localSheetId="5">[1]w1!#REF!</definedName>
    <definedName name="A49011030" localSheetId="13">[2]w1!#REF!</definedName>
    <definedName name="A49011030" localSheetId="4">[1]w1!#REF!</definedName>
    <definedName name="A49011030" localSheetId="10">#REF!</definedName>
    <definedName name="A49011030">[1]w1!#REF!</definedName>
    <definedName name="A49012010" localSheetId="7">#REF!</definedName>
    <definedName name="A49012010" localSheetId="3">#REF!</definedName>
    <definedName name="A49012010" localSheetId="6">#REF!</definedName>
    <definedName name="A49012010" localSheetId="2">#REF!</definedName>
    <definedName name="A49012010" localSheetId="1">#REF!</definedName>
    <definedName name="A49012010" localSheetId="5">#REF!</definedName>
    <definedName name="A49012010" localSheetId="4">#REF!</definedName>
    <definedName name="A49012010" localSheetId="10">#REF!</definedName>
    <definedName name="A49012010">#REF!</definedName>
    <definedName name="A49019010" localSheetId="7">[1]w1!#REF!</definedName>
    <definedName name="A49019010" localSheetId="3">[1]w1!#REF!</definedName>
    <definedName name="A49019010" localSheetId="6">[1]w1!#REF!</definedName>
    <definedName name="A49019010" localSheetId="2">[1]w1!#REF!</definedName>
    <definedName name="A49019010" localSheetId="1">[1]w1!#REF!</definedName>
    <definedName name="A49019010" localSheetId="5">[1]w1!#REF!</definedName>
    <definedName name="A49019010" localSheetId="13">[2]w1!#REF!</definedName>
    <definedName name="A49019010" localSheetId="4">[1]w1!#REF!</definedName>
    <definedName name="A49019010" localSheetId="10">#REF!</definedName>
    <definedName name="A49019010">[1]w1!#REF!</definedName>
    <definedName name="A49020010" localSheetId="7">[1]w1!#REF!</definedName>
    <definedName name="A49020010" localSheetId="3">[1]w1!#REF!</definedName>
    <definedName name="A49020010" localSheetId="6">[1]w1!#REF!</definedName>
    <definedName name="A49020010" localSheetId="2">[1]w1!#REF!</definedName>
    <definedName name="A49020010" localSheetId="1">[1]w1!#REF!</definedName>
    <definedName name="A49020010" localSheetId="5">[1]w1!#REF!</definedName>
    <definedName name="A49020010" localSheetId="13">[2]w1!#REF!</definedName>
    <definedName name="A49020010" localSheetId="4">[1]w1!#REF!</definedName>
    <definedName name="A49020010" localSheetId="10">#REF!</definedName>
    <definedName name="A49020010">[1]w1!#REF!</definedName>
    <definedName name="A49020020" localSheetId="7">[1]w1!#REF!</definedName>
    <definedName name="A49020020" localSheetId="3">[1]w1!#REF!</definedName>
    <definedName name="A49020020" localSheetId="6">[1]w1!#REF!</definedName>
    <definedName name="A49020020" localSheetId="2">[1]w1!#REF!</definedName>
    <definedName name="A49020020" localSheetId="1">[1]w1!#REF!</definedName>
    <definedName name="A49020020" localSheetId="5">[1]w1!#REF!</definedName>
    <definedName name="A49020020" localSheetId="13">[2]w1!#REF!</definedName>
    <definedName name="A49020020" localSheetId="4">[1]w1!#REF!</definedName>
    <definedName name="A49020020" localSheetId="10">#REF!</definedName>
    <definedName name="A49020020">[1]w1!#REF!</definedName>
    <definedName name="A49020030" localSheetId="7">[1]w1!#REF!</definedName>
    <definedName name="A49020030" localSheetId="3">[1]w1!#REF!</definedName>
    <definedName name="A49020030" localSheetId="6">[1]w1!#REF!</definedName>
    <definedName name="A49020030" localSheetId="2">[1]w1!#REF!</definedName>
    <definedName name="A49020030" localSheetId="1">[1]w1!#REF!</definedName>
    <definedName name="A49020030" localSheetId="5">[1]w1!#REF!</definedName>
    <definedName name="A49020030" localSheetId="13">[2]w1!#REF!</definedName>
    <definedName name="A49020030" localSheetId="4">[1]w1!#REF!</definedName>
    <definedName name="A49020030" localSheetId="10">#REF!</definedName>
    <definedName name="A49020030">[1]w1!#REF!</definedName>
    <definedName name="A49020040" localSheetId="7">[1]w1!#REF!</definedName>
    <definedName name="A49020040" localSheetId="3">[1]w1!#REF!</definedName>
    <definedName name="A49020040" localSheetId="6">[1]w1!#REF!</definedName>
    <definedName name="A49020040" localSheetId="2">[1]w1!#REF!</definedName>
    <definedName name="A49020040" localSheetId="1">[1]w1!#REF!</definedName>
    <definedName name="A49020040" localSheetId="5">[1]w1!#REF!</definedName>
    <definedName name="A49020040" localSheetId="13">[2]w1!#REF!</definedName>
    <definedName name="A49020040" localSheetId="4">[1]w1!#REF!</definedName>
    <definedName name="A49020040" localSheetId="10">#REF!</definedName>
    <definedName name="A49020040">[1]w1!#REF!</definedName>
    <definedName name="A49020050" localSheetId="7">[1]w1!#REF!</definedName>
    <definedName name="A49020050" localSheetId="3">[1]w1!#REF!</definedName>
    <definedName name="A49020050" localSheetId="6">[1]w1!#REF!</definedName>
    <definedName name="A49020050" localSheetId="2">[1]w1!#REF!</definedName>
    <definedName name="A49020050" localSheetId="1">[1]w1!#REF!</definedName>
    <definedName name="A49020050" localSheetId="5">[1]w1!#REF!</definedName>
    <definedName name="A49020050" localSheetId="13">[2]w1!#REF!</definedName>
    <definedName name="A49020050" localSheetId="4">[1]w1!#REF!</definedName>
    <definedName name="A49020050" localSheetId="10">#REF!</definedName>
    <definedName name="A49020050">[1]w1!#REF!</definedName>
    <definedName name="A49020060" localSheetId="7">[1]w1!#REF!</definedName>
    <definedName name="A49020060" localSheetId="3">[1]w1!#REF!</definedName>
    <definedName name="A49020060" localSheetId="6">[1]w1!#REF!</definedName>
    <definedName name="A49020060" localSheetId="2">[1]w1!#REF!</definedName>
    <definedName name="A49020060" localSheetId="1">[1]w1!#REF!</definedName>
    <definedName name="A49020060" localSheetId="5">[1]w1!#REF!</definedName>
    <definedName name="A49020060" localSheetId="13">[2]w1!#REF!</definedName>
    <definedName name="A49020060" localSheetId="4">[1]w1!#REF!</definedName>
    <definedName name="A49020060" localSheetId="10">#REF!</definedName>
    <definedName name="A49020060">[1]w1!#REF!</definedName>
    <definedName name="A49020070" localSheetId="7">[1]w1!#REF!</definedName>
    <definedName name="A49020070" localSheetId="3">[1]w1!#REF!</definedName>
    <definedName name="A49020070" localSheetId="6">[1]w1!#REF!</definedName>
    <definedName name="A49020070" localSheetId="2">[1]w1!#REF!</definedName>
    <definedName name="A49020070" localSheetId="1">[1]w1!#REF!</definedName>
    <definedName name="A49020070" localSheetId="5">[1]w1!#REF!</definedName>
    <definedName name="A49020070" localSheetId="13">[2]w1!#REF!</definedName>
    <definedName name="A49020070" localSheetId="4">[1]w1!#REF!</definedName>
    <definedName name="A49020070" localSheetId="10">#REF!</definedName>
    <definedName name="A49020070">[1]w1!#REF!</definedName>
    <definedName name="A49020080" localSheetId="7">#REF!</definedName>
    <definedName name="A49020080" localSheetId="3">#REF!</definedName>
    <definedName name="A49020080" localSheetId="6">#REF!</definedName>
    <definedName name="A49020080" localSheetId="2">#REF!</definedName>
    <definedName name="A49020080" localSheetId="1">#REF!</definedName>
    <definedName name="A49020080" localSheetId="5">#REF!</definedName>
    <definedName name="A49020080" localSheetId="4">#REF!</definedName>
    <definedName name="A49020080" localSheetId="10">#REF!</definedName>
    <definedName name="A49020080">#REF!</definedName>
    <definedName name="A49020990" localSheetId="7">[1]w1!#REF!</definedName>
    <definedName name="A49020990" localSheetId="3">[1]w1!#REF!</definedName>
    <definedName name="A49020990" localSheetId="6">[1]w1!#REF!</definedName>
    <definedName name="A49020990" localSheetId="2">[1]w1!#REF!</definedName>
    <definedName name="A49020990" localSheetId="1">[1]w1!#REF!</definedName>
    <definedName name="A49020990" localSheetId="5">[1]w1!#REF!</definedName>
    <definedName name="A49020990" localSheetId="13">[2]w1!#REF!</definedName>
    <definedName name="A49020990" localSheetId="4">[1]w1!#REF!</definedName>
    <definedName name="A49020990" localSheetId="10">#REF!</definedName>
    <definedName name="A49020990">[1]w1!#REF!</definedName>
    <definedName name="A49030000" localSheetId="7">[5]Description!#REF!</definedName>
    <definedName name="A49030000" localSheetId="3">[5]Description!#REF!</definedName>
    <definedName name="A49030000" localSheetId="6">[5]Description!#REF!</definedName>
    <definedName name="A49030000" localSheetId="18">[6]Description!#REF!</definedName>
    <definedName name="A49030000" localSheetId="2">[5]Description!#REF!</definedName>
    <definedName name="A49030000" localSheetId="1">[5]Description!#REF!</definedName>
    <definedName name="A49030000" localSheetId="5">[5]Description!#REF!</definedName>
    <definedName name="A49030000" localSheetId="4">[5]Description!#REF!</definedName>
    <definedName name="A49030000" localSheetId="10">#REF!</definedName>
    <definedName name="A49030000">[5]Description!#REF!</definedName>
    <definedName name="A49030010" localSheetId="7">[1]w1!#REF!</definedName>
    <definedName name="A49030010" localSheetId="3">[1]w1!#REF!</definedName>
    <definedName name="A49030010" localSheetId="6">[1]w1!#REF!</definedName>
    <definedName name="A49030010" localSheetId="2">[1]w1!#REF!</definedName>
    <definedName name="A49030010" localSheetId="1">[1]w1!#REF!</definedName>
    <definedName name="A49030010" localSheetId="5">[1]w1!#REF!</definedName>
    <definedName name="A49030010" localSheetId="13">[2]w1!#REF!</definedName>
    <definedName name="A49030010" localSheetId="4">[1]w1!#REF!</definedName>
    <definedName name="A49030010" localSheetId="10">#REF!</definedName>
    <definedName name="A49030010">[1]w1!#REF!</definedName>
    <definedName name="A49040010" localSheetId="7">[1]w1!#REF!</definedName>
    <definedName name="A49040010" localSheetId="3">[1]w1!#REF!</definedName>
    <definedName name="A49040010" localSheetId="6">[1]w1!#REF!</definedName>
    <definedName name="A49040010" localSheetId="2">[1]w1!#REF!</definedName>
    <definedName name="A49040010" localSheetId="1">[1]w1!#REF!</definedName>
    <definedName name="A49040010" localSheetId="5">[1]w1!#REF!</definedName>
    <definedName name="A49040010" localSheetId="13">[2]w1!#REF!</definedName>
    <definedName name="A49040010" localSheetId="4">[1]w1!#REF!</definedName>
    <definedName name="A49040010" localSheetId="10">#REF!</definedName>
    <definedName name="A49040010">[1]w1!#REF!</definedName>
    <definedName name="A49040020" localSheetId="7">[1]w1!#REF!</definedName>
    <definedName name="A49040020" localSheetId="3">[1]w1!#REF!</definedName>
    <definedName name="A49040020" localSheetId="6">[1]w1!#REF!</definedName>
    <definedName name="A49040020" localSheetId="2">[1]w1!#REF!</definedName>
    <definedName name="A49040020" localSheetId="1">[1]w1!#REF!</definedName>
    <definedName name="A49040020" localSheetId="5">[1]w1!#REF!</definedName>
    <definedName name="A49040020" localSheetId="13">[2]w1!#REF!</definedName>
    <definedName name="A49040020" localSheetId="4">[1]w1!#REF!</definedName>
    <definedName name="A49040020" localSheetId="10">#REF!</definedName>
    <definedName name="A49040020">[1]w1!#REF!</definedName>
    <definedName name="A49040030" localSheetId="7">[1]w1!#REF!</definedName>
    <definedName name="A49040030" localSheetId="3">[1]w1!#REF!</definedName>
    <definedName name="A49040030" localSheetId="6">[1]w1!#REF!</definedName>
    <definedName name="A49040030" localSheetId="2">[1]w1!#REF!</definedName>
    <definedName name="A49040030" localSheetId="1">[1]w1!#REF!</definedName>
    <definedName name="A49040030" localSheetId="5">[1]w1!#REF!</definedName>
    <definedName name="A49040030" localSheetId="13">[2]w1!#REF!</definedName>
    <definedName name="A49040030" localSheetId="4">[1]w1!#REF!</definedName>
    <definedName name="A49040030" localSheetId="10">#REF!</definedName>
    <definedName name="A49040030">[1]w1!#REF!</definedName>
    <definedName name="A49041010" localSheetId="7">[1]w1!#REF!</definedName>
    <definedName name="A49041010" localSheetId="3">[1]w1!#REF!</definedName>
    <definedName name="A49041010" localSheetId="6">[1]w1!#REF!</definedName>
    <definedName name="A49041010" localSheetId="2">[1]w1!#REF!</definedName>
    <definedName name="A49041010" localSheetId="1">[1]w1!#REF!</definedName>
    <definedName name="A49041010" localSheetId="5">[1]w1!#REF!</definedName>
    <definedName name="A49041010" localSheetId="13">[2]w1!#REF!</definedName>
    <definedName name="A49041010" localSheetId="4">[1]w1!#REF!</definedName>
    <definedName name="A49041010" localSheetId="10">#REF!</definedName>
    <definedName name="A49041010">[1]w1!#REF!</definedName>
    <definedName name="A49041020" localSheetId="7">[1]w1!#REF!</definedName>
    <definedName name="A49041020" localSheetId="3">[1]w1!#REF!</definedName>
    <definedName name="A49041020" localSheetId="6">[1]w1!#REF!</definedName>
    <definedName name="A49041020" localSheetId="2">[1]w1!#REF!</definedName>
    <definedName name="A49041020" localSheetId="1">[1]w1!#REF!</definedName>
    <definedName name="A49041020" localSheetId="5">[1]w1!#REF!</definedName>
    <definedName name="A49041020" localSheetId="13">[2]w1!#REF!</definedName>
    <definedName name="A49041020" localSheetId="4">[1]w1!#REF!</definedName>
    <definedName name="A49041020" localSheetId="10">#REF!</definedName>
    <definedName name="A49041020">[1]w1!#REF!</definedName>
    <definedName name="A49041040" localSheetId="7">[1]w1!#REF!</definedName>
    <definedName name="A49041040" localSheetId="3">[1]w1!#REF!</definedName>
    <definedName name="A49041040" localSheetId="6">[1]w1!#REF!</definedName>
    <definedName name="A49041040" localSheetId="2">[1]w1!#REF!</definedName>
    <definedName name="A49041040" localSheetId="1">[1]w1!#REF!</definedName>
    <definedName name="A49041040" localSheetId="5">[1]w1!#REF!</definedName>
    <definedName name="A49041040" localSheetId="13">[2]w1!#REF!</definedName>
    <definedName name="A49041040" localSheetId="4">[1]w1!#REF!</definedName>
    <definedName name="A49041040" localSheetId="10">#REF!</definedName>
    <definedName name="A49041040">[1]w1!#REF!</definedName>
    <definedName name="A49041050" localSheetId="7">[1]w1!#REF!</definedName>
    <definedName name="A49041050" localSheetId="3">[1]w1!#REF!</definedName>
    <definedName name="A49041050" localSheetId="6">[1]w1!#REF!</definedName>
    <definedName name="A49041050" localSheetId="2">[1]w1!#REF!</definedName>
    <definedName name="A49041050" localSheetId="1">[1]w1!#REF!</definedName>
    <definedName name="A49041050" localSheetId="5">[1]w1!#REF!</definedName>
    <definedName name="A49041050" localSheetId="13">[2]w1!#REF!</definedName>
    <definedName name="A49041050" localSheetId="4">[1]w1!#REF!</definedName>
    <definedName name="A49041050" localSheetId="10">#REF!</definedName>
    <definedName name="A49041050">[1]w1!#REF!</definedName>
    <definedName name="A49050010" localSheetId="7">[1]w1!#REF!</definedName>
    <definedName name="A49050010" localSheetId="3">[1]w1!#REF!</definedName>
    <definedName name="A49050010" localSheetId="6">[1]w1!#REF!</definedName>
    <definedName name="A49050010" localSheetId="2">[1]w1!#REF!</definedName>
    <definedName name="A49050010" localSheetId="1">[1]w1!#REF!</definedName>
    <definedName name="A49050010" localSheetId="5">[1]w1!#REF!</definedName>
    <definedName name="A49050010" localSheetId="13">[2]w1!#REF!</definedName>
    <definedName name="A49050010" localSheetId="4">[1]w1!#REF!</definedName>
    <definedName name="A49050010" localSheetId="10">#REF!</definedName>
    <definedName name="A49050010">[1]w1!#REF!</definedName>
    <definedName name="A49050020" localSheetId="7">[1]w1!#REF!</definedName>
    <definedName name="A49050020" localSheetId="3">[1]w1!#REF!</definedName>
    <definedName name="A49050020" localSheetId="6">[1]w1!#REF!</definedName>
    <definedName name="A49050020" localSheetId="2">[1]w1!#REF!</definedName>
    <definedName name="A49050020" localSheetId="1">[1]w1!#REF!</definedName>
    <definedName name="A49050020" localSheetId="5">[1]w1!#REF!</definedName>
    <definedName name="A49050020" localSheetId="13">[2]w1!#REF!</definedName>
    <definedName name="A49050020" localSheetId="4">[1]w1!#REF!</definedName>
    <definedName name="A49050020" localSheetId="10">#REF!</definedName>
    <definedName name="A49050020">[1]w1!#REF!</definedName>
    <definedName name="A49050030" localSheetId="7">[1]w1!#REF!</definedName>
    <definedName name="A49050030" localSheetId="3">[1]w1!#REF!</definedName>
    <definedName name="A49050030" localSheetId="6">[1]w1!#REF!</definedName>
    <definedName name="A49050030" localSheetId="2">[1]w1!#REF!</definedName>
    <definedName name="A49050030" localSheetId="1">[1]w1!#REF!</definedName>
    <definedName name="A49050030" localSheetId="5">[1]w1!#REF!</definedName>
    <definedName name="A49050030" localSheetId="13">[2]w1!#REF!</definedName>
    <definedName name="A49050030" localSheetId="4">[1]w1!#REF!</definedName>
    <definedName name="A49050030" localSheetId="10">#REF!</definedName>
    <definedName name="A49050030">[1]w1!#REF!</definedName>
    <definedName name="A49050040" localSheetId="7">[1]w1!#REF!</definedName>
    <definedName name="A49050040" localSheetId="3">[1]w1!#REF!</definedName>
    <definedName name="A49050040" localSheetId="6">[1]w1!#REF!</definedName>
    <definedName name="A49050040" localSheetId="2">[1]w1!#REF!</definedName>
    <definedName name="A49050040" localSheetId="1">[1]w1!#REF!</definedName>
    <definedName name="A49050040" localSheetId="5">[1]w1!#REF!</definedName>
    <definedName name="A49050040" localSheetId="13">[2]w1!#REF!</definedName>
    <definedName name="A49050040" localSheetId="4">[1]w1!#REF!</definedName>
    <definedName name="A49050040" localSheetId="10">#REF!</definedName>
    <definedName name="A49050040">[1]w1!#REF!</definedName>
    <definedName name="A49050050" localSheetId="7">[1]w1!#REF!</definedName>
    <definedName name="A49050050" localSheetId="3">[1]w1!#REF!</definedName>
    <definedName name="A49050050" localSheetId="6">[1]w1!#REF!</definedName>
    <definedName name="A49050050" localSheetId="2">[1]w1!#REF!</definedName>
    <definedName name="A49050050" localSheetId="1">[1]w1!#REF!</definedName>
    <definedName name="A49050050" localSheetId="5">[1]w1!#REF!</definedName>
    <definedName name="A49050050" localSheetId="13">[2]w1!#REF!</definedName>
    <definedName name="A49050050" localSheetId="4">[1]w1!#REF!</definedName>
    <definedName name="A49050050" localSheetId="10">#REF!</definedName>
    <definedName name="A49050050">[1]w1!#REF!</definedName>
    <definedName name="A49050060" localSheetId="7">[1]w1!#REF!</definedName>
    <definedName name="A49050060" localSheetId="3">[1]w1!#REF!</definedName>
    <definedName name="A49050060" localSheetId="6">[1]w1!#REF!</definedName>
    <definedName name="A49050060" localSheetId="2">[1]w1!#REF!</definedName>
    <definedName name="A49050060" localSheetId="1">[1]w1!#REF!</definedName>
    <definedName name="A49050060" localSheetId="5">[1]w1!#REF!</definedName>
    <definedName name="A49050060" localSheetId="13">[2]w1!#REF!</definedName>
    <definedName name="A49050060" localSheetId="4">[1]w1!#REF!</definedName>
    <definedName name="A49050060" localSheetId="10">#REF!</definedName>
    <definedName name="A49050060">[1]w1!#REF!</definedName>
    <definedName name="A49050070" localSheetId="7">[1]w1!#REF!</definedName>
    <definedName name="A49050070" localSheetId="3">[1]w1!#REF!</definedName>
    <definedName name="A49050070" localSheetId="6">[1]w1!#REF!</definedName>
    <definedName name="A49050070" localSheetId="2">[1]w1!#REF!</definedName>
    <definedName name="A49050070" localSheetId="1">[1]w1!#REF!</definedName>
    <definedName name="A49050070" localSheetId="5">[1]w1!#REF!</definedName>
    <definedName name="A49050070" localSheetId="13">[2]w1!#REF!</definedName>
    <definedName name="A49050070" localSheetId="4">[1]w1!#REF!</definedName>
    <definedName name="A49050070" localSheetId="10">#REF!</definedName>
    <definedName name="A49050070">[1]w1!#REF!</definedName>
    <definedName name="A49050080" localSheetId="7">[1]w1!#REF!</definedName>
    <definedName name="A49050080" localSheetId="3">[1]w1!#REF!</definedName>
    <definedName name="A49050080" localSheetId="6">[1]w1!#REF!</definedName>
    <definedName name="A49050080" localSheetId="2">[1]w1!#REF!</definedName>
    <definedName name="A49050080" localSheetId="1">[1]w1!#REF!</definedName>
    <definedName name="A49050080" localSheetId="5">[1]w1!#REF!</definedName>
    <definedName name="A49050080" localSheetId="13">[2]w1!#REF!</definedName>
    <definedName name="A49050080" localSheetId="4">[1]w1!#REF!</definedName>
    <definedName name="A49050080" localSheetId="10">#REF!</definedName>
    <definedName name="A49050080">[1]w1!#REF!</definedName>
    <definedName name="A49050090" localSheetId="7">#REF!</definedName>
    <definedName name="A49050090" localSheetId="3">#REF!</definedName>
    <definedName name="A49050090" localSheetId="6">#REF!</definedName>
    <definedName name="A49050090" localSheetId="2">#REF!</definedName>
    <definedName name="A49050090" localSheetId="1">#REF!</definedName>
    <definedName name="A49050090" localSheetId="5">#REF!</definedName>
    <definedName name="A49050090" localSheetId="4">#REF!</definedName>
    <definedName name="A49050090" localSheetId="10">#REF!</definedName>
    <definedName name="A49050090">#REF!</definedName>
    <definedName name="A49050100" localSheetId="7">#REF!</definedName>
    <definedName name="A49050100" localSheetId="3">#REF!</definedName>
    <definedName name="A49050100" localSheetId="6">#REF!</definedName>
    <definedName name="A49050100" localSheetId="2">#REF!</definedName>
    <definedName name="A49050100" localSheetId="1">#REF!</definedName>
    <definedName name="A49050100" localSheetId="5">#REF!</definedName>
    <definedName name="A49050100" localSheetId="4">#REF!</definedName>
    <definedName name="A49050100" localSheetId="10">#REF!</definedName>
    <definedName name="A49050100">#REF!</definedName>
    <definedName name="A49050110" localSheetId="7">#REF!</definedName>
    <definedName name="A49050110" localSheetId="3">#REF!</definedName>
    <definedName name="A49050110" localSheetId="6">#REF!</definedName>
    <definedName name="A49050110" localSheetId="2">#REF!</definedName>
    <definedName name="A49050110" localSheetId="1">#REF!</definedName>
    <definedName name="A49050110" localSheetId="5">#REF!</definedName>
    <definedName name="A49050110" localSheetId="4">#REF!</definedName>
    <definedName name="A49050110" localSheetId="10">#REF!</definedName>
    <definedName name="A49050110">#REF!</definedName>
    <definedName name="A49050120" localSheetId="7">#REF!</definedName>
    <definedName name="A49050120" localSheetId="3">#REF!</definedName>
    <definedName name="A49050120" localSheetId="6">#REF!</definedName>
    <definedName name="A49050120" localSheetId="2">#REF!</definedName>
    <definedName name="A49050120" localSheetId="1">#REF!</definedName>
    <definedName name="A49050120" localSheetId="5">#REF!</definedName>
    <definedName name="A49050120" localSheetId="4">#REF!</definedName>
    <definedName name="A49050120" localSheetId="10">#REF!</definedName>
    <definedName name="A49050120">#REF!</definedName>
    <definedName name="A49050130" localSheetId="7">#REF!</definedName>
    <definedName name="A49050130" localSheetId="3">#REF!</definedName>
    <definedName name="A49050130" localSheetId="6">#REF!</definedName>
    <definedName name="A49050130" localSheetId="2">#REF!</definedName>
    <definedName name="A49050130" localSheetId="1">#REF!</definedName>
    <definedName name="A49050130" localSheetId="5">#REF!</definedName>
    <definedName name="A49050130" localSheetId="4">#REF!</definedName>
    <definedName name="A49050130" localSheetId="10">#REF!</definedName>
    <definedName name="A49050130">#REF!</definedName>
    <definedName name="A49050140" localSheetId="7">#REF!</definedName>
    <definedName name="A49050140" localSheetId="3">#REF!</definedName>
    <definedName name="A49050140" localSheetId="6">#REF!</definedName>
    <definedName name="A49050140" localSheetId="2">#REF!</definedName>
    <definedName name="A49050140" localSheetId="1">#REF!</definedName>
    <definedName name="A49050140" localSheetId="5">#REF!</definedName>
    <definedName name="A49050140" localSheetId="4">#REF!</definedName>
    <definedName name="A49050140" localSheetId="10">#REF!</definedName>
    <definedName name="A49050140">#REF!</definedName>
    <definedName name="A49050150" localSheetId="7">#REF!</definedName>
    <definedName name="A49050150" localSheetId="3">#REF!</definedName>
    <definedName name="A49050150" localSheetId="6">#REF!</definedName>
    <definedName name="A49050150" localSheetId="2">#REF!</definedName>
    <definedName name="A49050150" localSheetId="1">#REF!</definedName>
    <definedName name="A49050150" localSheetId="5">#REF!</definedName>
    <definedName name="A49050150" localSheetId="4">#REF!</definedName>
    <definedName name="A49050150" localSheetId="10">#REF!</definedName>
    <definedName name="A49050150">#REF!</definedName>
    <definedName name="A49059000" localSheetId="7">#REF!</definedName>
    <definedName name="A49059000" localSheetId="3">#REF!</definedName>
    <definedName name="A49059000" localSheetId="6">#REF!</definedName>
    <definedName name="A49059000" localSheetId="2">#REF!</definedName>
    <definedName name="A49059000" localSheetId="1">#REF!</definedName>
    <definedName name="A49059000" localSheetId="5">#REF!</definedName>
    <definedName name="A49059000" localSheetId="4">#REF!</definedName>
    <definedName name="A49059000" localSheetId="10">#REF!</definedName>
    <definedName name="A49059000">#REF!</definedName>
    <definedName name="A49059990" localSheetId="7">[1]w1!#REF!</definedName>
    <definedName name="A49059990" localSheetId="3">[1]w1!#REF!</definedName>
    <definedName name="A49059990" localSheetId="6">[1]w1!#REF!</definedName>
    <definedName name="A49059990" localSheetId="2">[1]w1!#REF!</definedName>
    <definedName name="A49059990" localSheetId="1">[1]w1!#REF!</definedName>
    <definedName name="A49059990" localSheetId="5">[1]w1!#REF!</definedName>
    <definedName name="A49059990" localSheetId="13">[2]w1!#REF!</definedName>
    <definedName name="A49059990" localSheetId="4">[1]w1!#REF!</definedName>
    <definedName name="A49059990" localSheetId="10">#REF!</definedName>
    <definedName name="A49059990">[1]w1!#REF!</definedName>
    <definedName name="A51010010" localSheetId="7">[1]w1!#REF!</definedName>
    <definedName name="A51010010" localSheetId="3">[1]w1!#REF!</definedName>
    <definedName name="A51010010" localSheetId="6">[1]w1!#REF!</definedName>
    <definedName name="A51010010" localSheetId="2">[1]w1!#REF!</definedName>
    <definedName name="A51010010" localSheetId="1">[1]w1!#REF!</definedName>
    <definedName name="A51010010" localSheetId="5">[1]w1!#REF!</definedName>
    <definedName name="A51010010" localSheetId="13">[2]w1!#REF!</definedName>
    <definedName name="A51010010" localSheetId="4">[1]w1!#REF!</definedName>
    <definedName name="A51010010" localSheetId="10">#REF!</definedName>
    <definedName name="A51010010">[1]w1!#REF!</definedName>
    <definedName name="A51010018" localSheetId="7">#REF!</definedName>
    <definedName name="A51010018" localSheetId="3">#REF!</definedName>
    <definedName name="A51010018" localSheetId="6">#REF!</definedName>
    <definedName name="A51010018" localSheetId="2">#REF!</definedName>
    <definedName name="A51010018" localSheetId="1">#REF!</definedName>
    <definedName name="A51010018" localSheetId="5">#REF!</definedName>
    <definedName name="A51010018" localSheetId="4">#REF!</definedName>
    <definedName name="A51010018" localSheetId="10">#REF!</definedName>
    <definedName name="A51010018">#REF!</definedName>
    <definedName name="A51010020" localSheetId="7">[5]Description!#REF!</definedName>
    <definedName name="A51010020" localSheetId="3">[5]Description!#REF!</definedName>
    <definedName name="A51010020" localSheetId="6">[5]Description!#REF!</definedName>
    <definedName name="A51010020" localSheetId="18">[6]Description!#REF!</definedName>
    <definedName name="A51010020" localSheetId="2">[5]Description!#REF!</definedName>
    <definedName name="A51010020" localSheetId="1">[5]Description!#REF!</definedName>
    <definedName name="A51010020" localSheetId="5">[5]Description!#REF!</definedName>
    <definedName name="A51010020" localSheetId="4">[5]Description!#REF!</definedName>
    <definedName name="A51010020" localSheetId="10">#REF!</definedName>
    <definedName name="A51010020">[5]Description!#REF!</definedName>
    <definedName name="A51010030" localSheetId="7">#REF!</definedName>
    <definedName name="A51010030" localSheetId="3">#REF!</definedName>
    <definedName name="A51010030" localSheetId="6">#REF!</definedName>
    <definedName name="A51010030" localSheetId="2">#REF!</definedName>
    <definedName name="A51010030" localSheetId="1">#REF!</definedName>
    <definedName name="A51010030" localSheetId="5">#REF!</definedName>
    <definedName name="A51010030" localSheetId="4">#REF!</definedName>
    <definedName name="A51010030" localSheetId="10">#REF!</definedName>
    <definedName name="A51010030">#REF!</definedName>
    <definedName name="A51010040" localSheetId="7">#REF!</definedName>
    <definedName name="A51010040" localSheetId="3">#REF!</definedName>
    <definedName name="A51010040" localSheetId="6">#REF!</definedName>
    <definedName name="A51010040" localSheetId="2">#REF!</definedName>
    <definedName name="A51010040" localSheetId="1">#REF!</definedName>
    <definedName name="A51010040" localSheetId="5">#REF!</definedName>
    <definedName name="A51010040" localSheetId="4">#REF!</definedName>
    <definedName name="A51010040" localSheetId="10">#REF!</definedName>
    <definedName name="A51010040">#REF!</definedName>
    <definedName name="A51011010" localSheetId="7">[1]w1!#REF!</definedName>
    <definedName name="A51011010" localSheetId="3">[1]w1!#REF!</definedName>
    <definedName name="A51011010" localSheetId="6">[1]w1!#REF!</definedName>
    <definedName name="A51011010" localSheetId="2">[1]w1!#REF!</definedName>
    <definedName name="A51011010" localSheetId="1">[1]w1!#REF!</definedName>
    <definedName name="A51011010" localSheetId="5">[1]w1!#REF!</definedName>
    <definedName name="A51011010" localSheetId="13">[2]w1!#REF!</definedName>
    <definedName name="A51011010" localSheetId="4">[1]w1!#REF!</definedName>
    <definedName name="A51011010" localSheetId="10">#REF!</definedName>
    <definedName name="A51011010">[1]w1!#REF!</definedName>
    <definedName name="A51011020" localSheetId="7">[1]w1!#REF!</definedName>
    <definedName name="A51011020" localSheetId="3">[1]w1!#REF!</definedName>
    <definedName name="A51011020" localSheetId="6">[1]w1!#REF!</definedName>
    <definedName name="A51011020" localSheetId="2">[1]w1!#REF!</definedName>
    <definedName name="A51011020" localSheetId="1">[1]w1!#REF!</definedName>
    <definedName name="A51011020" localSheetId="5">[1]w1!#REF!</definedName>
    <definedName name="A51011020" localSheetId="13">[2]w1!#REF!</definedName>
    <definedName name="A51011020" localSheetId="4">[1]w1!#REF!</definedName>
    <definedName name="A51011020" localSheetId="10">#REF!</definedName>
    <definedName name="A51011020">[1]w1!#REF!</definedName>
    <definedName name="A51020010" localSheetId="7">[1]w1!#REF!</definedName>
    <definedName name="A51020010" localSheetId="3">[1]w1!#REF!</definedName>
    <definedName name="A51020010" localSheetId="6">[1]w1!#REF!</definedName>
    <definedName name="A51020010" localSheetId="2">[1]w1!#REF!</definedName>
    <definedName name="A51020010" localSheetId="1">[1]w1!#REF!</definedName>
    <definedName name="A51020010" localSheetId="5">[1]w1!#REF!</definedName>
    <definedName name="A51020010" localSheetId="13">[2]w1!#REF!</definedName>
    <definedName name="A51020010" localSheetId="4">[1]w1!#REF!</definedName>
    <definedName name="A51020010" localSheetId="10">#REF!</definedName>
    <definedName name="A51020010">[1]w1!#REF!</definedName>
    <definedName name="A51020030" localSheetId="7">#REF!</definedName>
    <definedName name="A51020030" localSheetId="3">#REF!</definedName>
    <definedName name="A51020030" localSheetId="6">#REF!</definedName>
    <definedName name="A51020030" localSheetId="2">#REF!</definedName>
    <definedName name="A51020030" localSheetId="1">#REF!</definedName>
    <definedName name="A51020030" localSheetId="5">#REF!</definedName>
    <definedName name="A51020030" localSheetId="4">#REF!</definedName>
    <definedName name="A51020030" localSheetId="10">#REF!</definedName>
    <definedName name="A51020030">#REF!</definedName>
    <definedName name="A51021010" localSheetId="7">[1]w1!#REF!</definedName>
    <definedName name="A51021010" localSheetId="3">[1]w1!#REF!</definedName>
    <definedName name="A51021010" localSheetId="6">[1]w1!#REF!</definedName>
    <definedName name="A51021010" localSheetId="2">[1]w1!#REF!</definedName>
    <definedName name="A51021010" localSheetId="1">[1]w1!#REF!</definedName>
    <definedName name="A51021010" localSheetId="5">[1]w1!#REF!</definedName>
    <definedName name="A51021010" localSheetId="13">[2]w1!#REF!</definedName>
    <definedName name="A51021010" localSheetId="4">[1]w1!#REF!</definedName>
    <definedName name="A51021010" localSheetId="10">#REF!</definedName>
    <definedName name="A51021010">[1]w1!#REF!</definedName>
    <definedName name="A51021020" localSheetId="7">#REF!</definedName>
    <definedName name="A51021020" localSheetId="3">#REF!</definedName>
    <definedName name="A51021020" localSheetId="6">#REF!</definedName>
    <definedName name="A51021020" localSheetId="2">#REF!</definedName>
    <definedName name="A51021020" localSheetId="1">#REF!</definedName>
    <definedName name="A51021020" localSheetId="5">#REF!</definedName>
    <definedName name="A51021020" localSheetId="4">#REF!</definedName>
    <definedName name="A51021020" localSheetId="10">#REF!</definedName>
    <definedName name="A51021020">#REF!</definedName>
    <definedName name="A51021030" localSheetId="7">#REF!</definedName>
    <definedName name="A51021030" localSheetId="3">#REF!</definedName>
    <definedName name="A51021030" localSheetId="6">#REF!</definedName>
    <definedName name="A51021030" localSheetId="2">#REF!</definedName>
    <definedName name="A51021030" localSheetId="1">#REF!</definedName>
    <definedName name="A51021030" localSheetId="5">#REF!</definedName>
    <definedName name="A51021030" localSheetId="4">#REF!</definedName>
    <definedName name="A51021030" localSheetId="10">#REF!</definedName>
    <definedName name="A51021030">#REF!</definedName>
    <definedName name="A52010010" localSheetId="7">[1]w1!#REF!</definedName>
    <definedName name="A52010010" localSheetId="3">[1]w1!#REF!</definedName>
    <definedName name="A52010010" localSheetId="6">[1]w1!#REF!</definedName>
    <definedName name="A52010010" localSheetId="2">[1]w1!#REF!</definedName>
    <definedName name="A52010010" localSheetId="1">[1]w1!#REF!</definedName>
    <definedName name="A52010010" localSheetId="5">[1]w1!#REF!</definedName>
    <definedName name="A52010010" localSheetId="13">[2]w1!#REF!</definedName>
    <definedName name="A52010010" localSheetId="4">[1]w1!#REF!</definedName>
    <definedName name="A52010010" localSheetId="10">#REF!</definedName>
    <definedName name="A52010010">[1]w1!#REF!</definedName>
    <definedName name="A52010020" localSheetId="7">[1]w1!#REF!</definedName>
    <definedName name="A52010020" localSheetId="3">[1]w1!#REF!</definedName>
    <definedName name="A52010020" localSheetId="6">[1]w1!#REF!</definedName>
    <definedName name="A52010020" localSheetId="2">[1]w1!#REF!</definedName>
    <definedName name="A52010020" localSheetId="1">[1]w1!#REF!</definedName>
    <definedName name="A52010020" localSheetId="5">[1]w1!#REF!</definedName>
    <definedName name="A52010020" localSheetId="13">[2]w1!#REF!</definedName>
    <definedName name="A52010020" localSheetId="4">[1]w1!#REF!</definedName>
    <definedName name="A52010020" localSheetId="10">#REF!</definedName>
    <definedName name="A52010020">[1]w1!#REF!</definedName>
    <definedName name="A52010030" localSheetId="7">[1]w1!#REF!</definedName>
    <definedName name="A52010030" localSheetId="3">[1]w1!#REF!</definedName>
    <definedName name="A52010030" localSheetId="6">[1]w1!#REF!</definedName>
    <definedName name="A52010030" localSheetId="2">[1]w1!#REF!</definedName>
    <definedName name="A52010030" localSheetId="1">[1]w1!#REF!</definedName>
    <definedName name="A52010030" localSheetId="5">[1]w1!#REF!</definedName>
    <definedName name="A52010030" localSheetId="13">[2]w1!#REF!</definedName>
    <definedName name="A52010030" localSheetId="4">[1]w1!#REF!</definedName>
    <definedName name="A52010030" localSheetId="10">#REF!</definedName>
    <definedName name="A52010030">[1]w1!#REF!</definedName>
    <definedName name="A52010040" localSheetId="7">[1]w1!#REF!</definedName>
    <definedName name="A52010040" localSheetId="3">[1]w1!#REF!</definedName>
    <definedName name="A52010040" localSheetId="6">[1]w1!#REF!</definedName>
    <definedName name="A52010040" localSheetId="2">[1]w1!#REF!</definedName>
    <definedName name="A52010040" localSheetId="1">[1]w1!#REF!</definedName>
    <definedName name="A52010040" localSheetId="5">[1]w1!#REF!</definedName>
    <definedName name="A52010040" localSheetId="13">[2]w1!#REF!</definedName>
    <definedName name="A52010040" localSheetId="4">[1]w1!#REF!</definedName>
    <definedName name="A52010040" localSheetId="10">#REF!</definedName>
    <definedName name="A52010040">[1]w1!#REF!</definedName>
    <definedName name="A52010050" localSheetId="7">[1]w1!#REF!</definedName>
    <definedName name="A52010050" localSheetId="3">[1]w1!#REF!</definedName>
    <definedName name="A52010050" localSheetId="6">[1]w1!#REF!</definedName>
    <definedName name="A52010050" localSheetId="2">[1]w1!#REF!</definedName>
    <definedName name="A52010050" localSheetId="1">[1]w1!#REF!</definedName>
    <definedName name="A52010050" localSheetId="5">[1]w1!#REF!</definedName>
    <definedName name="A52010050" localSheetId="13">[2]w1!#REF!</definedName>
    <definedName name="A52010050" localSheetId="4">[1]w1!#REF!</definedName>
    <definedName name="A52010050" localSheetId="10">#REF!</definedName>
    <definedName name="A52010050">[1]w1!#REF!</definedName>
    <definedName name="A52010060" localSheetId="7">#REF!</definedName>
    <definedName name="A52010060" localSheetId="3">#REF!</definedName>
    <definedName name="A52010060" localSheetId="6">#REF!</definedName>
    <definedName name="A52010060" localSheetId="2">#REF!</definedName>
    <definedName name="A52010060" localSheetId="1">#REF!</definedName>
    <definedName name="A52010060" localSheetId="5">#REF!</definedName>
    <definedName name="A52010060" localSheetId="4">#REF!</definedName>
    <definedName name="A52010060" localSheetId="10">#REF!</definedName>
    <definedName name="A52010060">#REF!</definedName>
    <definedName name="A52010990" localSheetId="7">[1]w1!#REF!</definedName>
    <definedName name="A52010990" localSheetId="3">[1]w1!#REF!</definedName>
    <definedName name="A52010990" localSheetId="6">[1]w1!#REF!</definedName>
    <definedName name="A52010990" localSheetId="2">[1]w1!#REF!</definedName>
    <definedName name="A52010990" localSheetId="1">[1]w1!#REF!</definedName>
    <definedName name="A52010990" localSheetId="5">[1]w1!#REF!</definedName>
    <definedName name="A52010990" localSheetId="13">[2]w1!#REF!</definedName>
    <definedName name="A52010990" localSheetId="4">[1]w1!#REF!</definedName>
    <definedName name="A52010990" localSheetId="10">#REF!</definedName>
    <definedName name="A52010990">[1]w1!#REF!</definedName>
    <definedName name="A52011010" localSheetId="7">[1]w1!#REF!</definedName>
    <definedName name="A52011010" localSheetId="3">[1]w1!#REF!</definedName>
    <definedName name="A52011010" localSheetId="6">[1]w1!#REF!</definedName>
    <definedName name="A52011010" localSheetId="2">[1]w1!#REF!</definedName>
    <definedName name="A52011010" localSheetId="1">[1]w1!#REF!</definedName>
    <definedName name="A52011010" localSheetId="5">[1]w1!#REF!</definedName>
    <definedName name="A52011010" localSheetId="13">[2]w1!#REF!</definedName>
    <definedName name="A52011010" localSheetId="4">[1]w1!#REF!</definedName>
    <definedName name="A52011010" localSheetId="10">#REF!</definedName>
    <definedName name="A52011010">[1]w1!#REF!</definedName>
    <definedName name="A52011020" localSheetId="7">[1]w1!#REF!</definedName>
    <definedName name="A52011020" localSheetId="3">[1]w1!#REF!</definedName>
    <definedName name="A52011020" localSheetId="6">[1]w1!#REF!</definedName>
    <definedName name="A52011020" localSheetId="2">[1]w1!#REF!</definedName>
    <definedName name="A52011020" localSheetId="1">[1]w1!#REF!</definedName>
    <definedName name="A52011020" localSheetId="5">[1]w1!#REF!</definedName>
    <definedName name="A52011020" localSheetId="13">[2]w1!#REF!</definedName>
    <definedName name="A52011020" localSheetId="4">[1]w1!#REF!</definedName>
    <definedName name="A52011020" localSheetId="10">#REF!</definedName>
    <definedName name="A52011020">[1]w1!#REF!</definedName>
    <definedName name="A52011030" localSheetId="7">#REF!</definedName>
    <definedName name="A52011030" localSheetId="3">#REF!</definedName>
    <definedName name="A52011030" localSheetId="6">#REF!</definedName>
    <definedName name="A52011030" localSheetId="2">#REF!</definedName>
    <definedName name="A52011030" localSheetId="1">#REF!</definedName>
    <definedName name="A52011030" localSheetId="5">#REF!</definedName>
    <definedName name="A52011030" localSheetId="4">#REF!</definedName>
    <definedName name="A52011030" localSheetId="10">#REF!</definedName>
    <definedName name="A52011030">#REF!</definedName>
    <definedName name="A52012010" localSheetId="7">#REF!</definedName>
    <definedName name="A52012010" localSheetId="3">#REF!</definedName>
    <definedName name="A52012010" localSheetId="6">#REF!</definedName>
    <definedName name="A52012010" localSheetId="2">#REF!</definedName>
    <definedName name="A52012010" localSheetId="1">#REF!</definedName>
    <definedName name="A52012010" localSheetId="5">#REF!</definedName>
    <definedName name="A52012010" localSheetId="4">#REF!</definedName>
    <definedName name="A52012010" localSheetId="10">#REF!</definedName>
    <definedName name="A52012010">#REF!</definedName>
    <definedName name="A52012020" localSheetId="7">#REF!</definedName>
    <definedName name="A52012020" localSheetId="3">#REF!</definedName>
    <definedName name="A52012020" localSheetId="6">#REF!</definedName>
    <definedName name="A52012020" localSheetId="2">#REF!</definedName>
    <definedName name="A52012020" localSheetId="1">#REF!</definedName>
    <definedName name="A52012020" localSheetId="5">#REF!</definedName>
    <definedName name="A52012020" localSheetId="4">#REF!</definedName>
    <definedName name="A52012020" localSheetId="10">#REF!</definedName>
    <definedName name="A52012020">#REF!</definedName>
    <definedName name="A52012030" localSheetId="7">[1]w1!#REF!</definedName>
    <definedName name="A52012030" localSheetId="3">[1]w1!#REF!</definedName>
    <definedName name="A52012030" localSheetId="6">[1]w1!#REF!</definedName>
    <definedName name="A52012030" localSheetId="2">[1]w1!#REF!</definedName>
    <definedName name="A52012030" localSheetId="1">[1]w1!#REF!</definedName>
    <definedName name="A52012030" localSheetId="5">[1]w1!#REF!</definedName>
    <definedName name="A52012030" localSheetId="13">[2]w1!#REF!</definedName>
    <definedName name="A52012030" localSheetId="4">[1]w1!#REF!</definedName>
    <definedName name="A52012030" localSheetId="10">#REF!</definedName>
    <definedName name="A52012030">[1]w1!#REF!</definedName>
    <definedName name="A52012040" localSheetId="7">#REF!</definedName>
    <definedName name="A52012040" localSheetId="3">#REF!</definedName>
    <definedName name="A52012040" localSheetId="6">#REF!</definedName>
    <definedName name="A52012040" localSheetId="2">#REF!</definedName>
    <definedName name="A52012040" localSheetId="1">#REF!</definedName>
    <definedName name="A52012040" localSheetId="5">#REF!</definedName>
    <definedName name="A52012040" localSheetId="4">#REF!</definedName>
    <definedName name="A52012040" localSheetId="10">#REF!</definedName>
    <definedName name="A52012040">#REF!</definedName>
    <definedName name="A52012050" localSheetId="7">#REF!</definedName>
    <definedName name="A52012050" localSheetId="3">#REF!</definedName>
    <definedName name="A52012050" localSheetId="6">#REF!</definedName>
    <definedName name="A52012050" localSheetId="2">#REF!</definedName>
    <definedName name="A52012050" localSheetId="1">#REF!</definedName>
    <definedName name="A52012050" localSheetId="5">#REF!</definedName>
    <definedName name="A52012050" localSheetId="4">#REF!</definedName>
    <definedName name="A52012050" localSheetId="10">#REF!</definedName>
    <definedName name="A52012050">#REF!</definedName>
    <definedName name="A52012060" localSheetId="7">#REF!</definedName>
    <definedName name="A52012060" localSheetId="3">#REF!</definedName>
    <definedName name="A52012060" localSheetId="6">#REF!</definedName>
    <definedName name="A52012060" localSheetId="2">#REF!</definedName>
    <definedName name="A52012060" localSheetId="1">#REF!</definedName>
    <definedName name="A52012060" localSheetId="5">#REF!</definedName>
    <definedName name="A52012060" localSheetId="4">#REF!</definedName>
    <definedName name="A52012060" localSheetId="10">#REF!</definedName>
    <definedName name="A52012060">#REF!</definedName>
    <definedName name="A52012070" localSheetId="7">#REF!</definedName>
    <definedName name="A52012070" localSheetId="3">#REF!</definedName>
    <definedName name="A52012070" localSheetId="6">#REF!</definedName>
    <definedName name="A52012070" localSheetId="2">#REF!</definedName>
    <definedName name="A52012070" localSheetId="1">#REF!</definedName>
    <definedName name="A52012070" localSheetId="5">#REF!</definedName>
    <definedName name="A52012070" localSheetId="4">#REF!</definedName>
    <definedName name="A52012070" localSheetId="10">#REF!</definedName>
    <definedName name="A52012070">#REF!</definedName>
    <definedName name="A52012990" localSheetId="7">#REF!</definedName>
    <definedName name="A52012990" localSheetId="3">#REF!</definedName>
    <definedName name="A52012990" localSheetId="6">#REF!</definedName>
    <definedName name="A52012990" localSheetId="2">#REF!</definedName>
    <definedName name="A52012990" localSheetId="1">#REF!</definedName>
    <definedName name="A52012990" localSheetId="5">#REF!</definedName>
    <definedName name="A52012990" localSheetId="4">#REF!</definedName>
    <definedName name="A52012990" localSheetId="10">#REF!</definedName>
    <definedName name="A52012990">#REF!</definedName>
    <definedName name="A52013010" localSheetId="7">#REF!</definedName>
    <definedName name="A52013010" localSheetId="3">#REF!</definedName>
    <definedName name="A52013010" localSheetId="6">#REF!</definedName>
    <definedName name="A52013010" localSheetId="2">#REF!</definedName>
    <definedName name="A52013010" localSheetId="1">#REF!</definedName>
    <definedName name="A52013010" localSheetId="5">#REF!</definedName>
    <definedName name="A52013010" localSheetId="4">#REF!</definedName>
    <definedName name="A52013010" localSheetId="10">#REF!</definedName>
    <definedName name="A52013010">#REF!</definedName>
    <definedName name="A52013020" localSheetId="7">#REF!</definedName>
    <definedName name="A52013020" localSheetId="3">#REF!</definedName>
    <definedName name="A52013020" localSheetId="6">#REF!</definedName>
    <definedName name="A52013020" localSheetId="2">#REF!</definedName>
    <definedName name="A52013020" localSheetId="1">#REF!</definedName>
    <definedName name="A52013020" localSheetId="5">#REF!</definedName>
    <definedName name="A52013020" localSheetId="4">#REF!</definedName>
    <definedName name="A52013020" localSheetId="10">#REF!</definedName>
    <definedName name="A52013020">#REF!</definedName>
    <definedName name="A52020010" localSheetId="7">#REF!</definedName>
    <definedName name="A52020010" localSheetId="3">#REF!</definedName>
    <definedName name="A52020010" localSheetId="6">#REF!</definedName>
    <definedName name="A52020010" localSheetId="2">#REF!</definedName>
    <definedName name="A52020010" localSheetId="1">#REF!</definedName>
    <definedName name="A52020010" localSheetId="5">#REF!</definedName>
    <definedName name="A52020010" localSheetId="4">#REF!</definedName>
    <definedName name="A52020010" localSheetId="10">#REF!</definedName>
    <definedName name="A52020010">#REF!</definedName>
    <definedName name="A52020020" localSheetId="7">#REF!</definedName>
    <definedName name="A52020020" localSheetId="3">#REF!</definedName>
    <definedName name="A52020020" localSheetId="6">#REF!</definedName>
    <definedName name="A52020020" localSheetId="2">#REF!</definedName>
    <definedName name="A52020020" localSheetId="1">#REF!</definedName>
    <definedName name="A52020020" localSheetId="5">#REF!</definedName>
    <definedName name="A52020020" localSheetId="4">#REF!</definedName>
    <definedName name="A52020020" localSheetId="10">#REF!</definedName>
    <definedName name="A52020020">#REF!</definedName>
    <definedName name="A52020030" localSheetId="7">#REF!</definedName>
    <definedName name="A52020030" localSheetId="3">#REF!</definedName>
    <definedName name="A52020030" localSheetId="6">#REF!</definedName>
    <definedName name="A52020030" localSheetId="2">#REF!</definedName>
    <definedName name="A52020030" localSheetId="1">#REF!</definedName>
    <definedName name="A52020030" localSheetId="5">#REF!</definedName>
    <definedName name="A52020030" localSheetId="4">#REF!</definedName>
    <definedName name="A52020030" localSheetId="10">#REF!</definedName>
    <definedName name="A52020030">#REF!</definedName>
    <definedName name="A52020040" localSheetId="7">#REF!</definedName>
    <definedName name="A52020040" localSheetId="3">#REF!</definedName>
    <definedName name="A52020040" localSheetId="6">#REF!</definedName>
    <definedName name="A52020040" localSheetId="2">#REF!</definedName>
    <definedName name="A52020040" localSheetId="1">#REF!</definedName>
    <definedName name="A52020040" localSheetId="5">#REF!</definedName>
    <definedName name="A52020040" localSheetId="4">#REF!</definedName>
    <definedName name="A52020040" localSheetId="10">#REF!</definedName>
    <definedName name="A52020040">#REF!</definedName>
    <definedName name="A52020990" localSheetId="7">#REF!</definedName>
    <definedName name="A52020990" localSheetId="3">#REF!</definedName>
    <definedName name="A52020990" localSheetId="6">#REF!</definedName>
    <definedName name="A52020990" localSheetId="2">#REF!</definedName>
    <definedName name="A52020990" localSheetId="1">#REF!</definedName>
    <definedName name="A52020990" localSheetId="5">#REF!</definedName>
    <definedName name="A52020990" localSheetId="4">#REF!</definedName>
    <definedName name="A52020990" localSheetId="10">#REF!</definedName>
    <definedName name="A52020990">#REF!</definedName>
    <definedName name="A52021010" localSheetId="7">#REF!</definedName>
    <definedName name="A52021010" localSheetId="3">#REF!</definedName>
    <definedName name="A52021010" localSheetId="6">#REF!</definedName>
    <definedName name="A52021010" localSheetId="2">#REF!</definedName>
    <definedName name="A52021010" localSheetId="1">#REF!</definedName>
    <definedName name="A52021010" localSheetId="5">#REF!</definedName>
    <definedName name="A52021010" localSheetId="4">#REF!</definedName>
    <definedName name="A52021010" localSheetId="10">#REF!</definedName>
    <definedName name="A52021010">#REF!</definedName>
    <definedName name="A52021020" localSheetId="7">#REF!</definedName>
    <definedName name="A52021020" localSheetId="3">#REF!</definedName>
    <definedName name="A52021020" localSheetId="6">#REF!</definedName>
    <definedName name="A52021020" localSheetId="2">#REF!</definedName>
    <definedName name="A52021020" localSheetId="1">#REF!</definedName>
    <definedName name="A52021020" localSheetId="5">#REF!</definedName>
    <definedName name="A52021020" localSheetId="4">#REF!</definedName>
    <definedName name="A52021020" localSheetId="10">#REF!</definedName>
    <definedName name="A52021020">#REF!</definedName>
    <definedName name="A52022010" localSheetId="7">#REF!</definedName>
    <definedName name="A52022010" localSheetId="3">#REF!</definedName>
    <definedName name="A52022010" localSheetId="6">#REF!</definedName>
    <definedName name="A52022010" localSheetId="2">#REF!</definedName>
    <definedName name="A52022010" localSheetId="1">#REF!</definedName>
    <definedName name="A52022010" localSheetId="5">#REF!</definedName>
    <definedName name="A52022010" localSheetId="4">#REF!</definedName>
    <definedName name="A52022010" localSheetId="10">#REF!</definedName>
    <definedName name="A52022010">#REF!</definedName>
    <definedName name="A52022020" localSheetId="7">#REF!</definedName>
    <definedName name="A52022020" localSheetId="3">#REF!</definedName>
    <definedName name="A52022020" localSheetId="6">#REF!</definedName>
    <definedName name="A52022020" localSheetId="2">#REF!</definedName>
    <definedName name="A52022020" localSheetId="1">#REF!</definedName>
    <definedName name="A52022020" localSheetId="5">#REF!</definedName>
    <definedName name="A52022020" localSheetId="4">#REF!</definedName>
    <definedName name="A52022020" localSheetId="10">#REF!</definedName>
    <definedName name="A52022020">#REF!</definedName>
    <definedName name="A52022030" localSheetId="7">#REF!</definedName>
    <definedName name="A52022030" localSheetId="3">#REF!</definedName>
    <definedName name="A52022030" localSheetId="6">#REF!</definedName>
    <definedName name="A52022030" localSheetId="2">#REF!</definedName>
    <definedName name="A52022030" localSheetId="1">#REF!</definedName>
    <definedName name="A52022030" localSheetId="5">#REF!</definedName>
    <definedName name="A52022030" localSheetId="4">#REF!</definedName>
    <definedName name="A52022030" localSheetId="10">#REF!</definedName>
    <definedName name="A52022030">#REF!</definedName>
    <definedName name="A52022040" localSheetId="7">#REF!</definedName>
    <definedName name="A52022040" localSheetId="3">#REF!</definedName>
    <definedName name="A52022040" localSheetId="6">#REF!</definedName>
    <definedName name="A52022040" localSheetId="2">#REF!</definedName>
    <definedName name="A52022040" localSheetId="1">#REF!</definedName>
    <definedName name="A52022040" localSheetId="5">#REF!</definedName>
    <definedName name="A52022040" localSheetId="4">#REF!</definedName>
    <definedName name="A52022040" localSheetId="10">#REF!</definedName>
    <definedName name="A52022040">#REF!</definedName>
    <definedName name="A52022050" localSheetId="7">#REF!</definedName>
    <definedName name="A52022050" localSheetId="3">#REF!</definedName>
    <definedName name="A52022050" localSheetId="6">#REF!</definedName>
    <definedName name="A52022050" localSheetId="2">#REF!</definedName>
    <definedName name="A52022050" localSheetId="1">#REF!</definedName>
    <definedName name="A52022050" localSheetId="5">#REF!</definedName>
    <definedName name="A52022050" localSheetId="4">#REF!</definedName>
    <definedName name="A52022050" localSheetId="10">#REF!</definedName>
    <definedName name="A52022050">#REF!</definedName>
    <definedName name="A52029010" localSheetId="7">#REF!</definedName>
    <definedName name="A52029010" localSheetId="3">#REF!</definedName>
    <definedName name="A52029010" localSheetId="6">#REF!</definedName>
    <definedName name="A52029010" localSheetId="2">#REF!</definedName>
    <definedName name="A52029010" localSheetId="1">#REF!</definedName>
    <definedName name="A52029010" localSheetId="5">#REF!</definedName>
    <definedName name="A52029010" localSheetId="4">#REF!</definedName>
    <definedName name="A52029010" localSheetId="10">#REF!</definedName>
    <definedName name="A52029010">#REF!</definedName>
    <definedName name="A52029990" localSheetId="7">#REF!</definedName>
    <definedName name="A52029990" localSheetId="3">#REF!</definedName>
    <definedName name="A52029990" localSheetId="6">#REF!</definedName>
    <definedName name="A52029990" localSheetId="2">#REF!</definedName>
    <definedName name="A52029990" localSheetId="1">#REF!</definedName>
    <definedName name="A52029990" localSheetId="5">#REF!</definedName>
    <definedName name="A52029990" localSheetId="4">#REF!</definedName>
    <definedName name="A52029990" localSheetId="10">#REF!</definedName>
    <definedName name="A52029990">#REF!</definedName>
    <definedName name="A52030010" localSheetId="7">#REF!</definedName>
    <definedName name="A52030010" localSheetId="3">#REF!</definedName>
    <definedName name="A52030010" localSheetId="6">#REF!</definedName>
    <definedName name="A52030010" localSheetId="2">#REF!</definedName>
    <definedName name="A52030010" localSheetId="1">#REF!</definedName>
    <definedName name="A52030010" localSheetId="5">#REF!</definedName>
    <definedName name="A52030010" localSheetId="4">#REF!</definedName>
    <definedName name="A52030010" localSheetId="10">#REF!</definedName>
    <definedName name="A52030010">#REF!</definedName>
    <definedName name="A52030020" localSheetId="7">#REF!</definedName>
    <definedName name="A52030020" localSheetId="3">#REF!</definedName>
    <definedName name="A52030020" localSheetId="6">#REF!</definedName>
    <definedName name="A52030020" localSheetId="2">#REF!</definedName>
    <definedName name="A52030020" localSheetId="1">#REF!</definedName>
    <definedName name="A52030020" localSheetId="5">#REF!</definedName>
    <definedName name="A52030020" localSheetId="4">#REF!</definedName>
    <definedName name="A52030020" localSheetId="10">#REF!</definedName>
    <definedName name="A52030020">#REF!</definedName>
    <definedName name="A52030030" localSheetId="7">#REF!</definedName>
    <definedName name="A52030030" localSheetId="3">#REF!</definedName>
    <definedName name="A52030030" localSheetId="6">#REF!</definedName>
    <definedName name="A52030030" localSheetId="2">#REF!</definedName>
    <definedName name="A52030030" localSheetId="1">#REF!</definedName>
    <definedName name="A52030030" localSheetId="5">#REF!</definedName>
    <definedName name="A52030030" localSheetId="4">#REF!</definedName>
    <definedName name="A52030030" localSheetId="10">#REF!</definedName>
    <definedName name="A52030030">#REF!</definedName>
    <definedName name="A53010010" localSheetId="7">#REF!</definedName>
    <definedName name="A53010010" localSheetId="3">#REF!</definedName>
    <definedName name="A53010010" localSheetId="6">#REF!</definedName>
    <definedName name="A53010010" localSheetId="2">#REF!</definedName>
    <definedName name="A53010010" localSheetId="1">#REF!</definedName>
    <definedName name="A53010010" localSheetId="5">#REF!</definedName>
    <definedName name="A53010010" localSheetId="4">#REF!</definedName>
    <definedName name="A53010010" localSheetId="10">#REF!</definedName>
    <definedName name="A53010010">#REF!</definedName>
    <definedName name="A53010020" localSheetId="7">#REF!</definedName>
    <definedName name="A53010020" localSheetId="3">#REF!</definedName>
    <definedName name="A53010020" localSheetId="6">#REF!</definedName>
    <definedName name="A53010020" localSheetId="2">#REF!</definedName>
    <definedName name="A53010020" localSheetId="1">#REF!</definedName>
    <definedName name="A53010020" localSheetId="5">#REF!</definedName>
    <definedName name="A53010020" localSheetId="4">#REF!</definedName>
    <definedName name="A53010020" localSheetId="10">#REF!</definedName>
    <definedName name="A53010020">#REF!</definedName>
    <definedName name="A53010030" localSheetId="7">#REF!</definedName>
    <definedName name="A53010030" localSheetId="3">#REF!</definedName>
    <definedName name="A53010030" localSheetId="6">#REF!</definedName>
    <definedName name="A53010030" localSheetId="2">#REF!</definedName>
    <definedName name="A53010030" localSheetId="1">#REF!</definedName>
    <definedName name="A53010030" localSheetId="5">#REF!</definedName>
    <definedName name="A53010030" localSheetId="4">#REF!</definedName>
    <definedName name="A53010030" localSheetId="10">#REF!</definedName>
    <definedName name="A53010030">#REF!</definedName>
    <definedName name="A53010040" localSheetId="7">#REF!</definedName>
    <definedName name="A53010040" localSheetId="3">#REF!</definedName>
    <definedName name="A53010040" localSheetId="6">#REF!</definedName>
    <definedName name="A53010040" localSheetId="2">#REF!</definedName>
    <definedName name="A53010040" localSheetId="1">#REF!</definedName>
    <definedName name="A53010040" localSheetId="5">#REF!</definedName>
    <definedName name="A53010040" localSheetId="4">#REF!</definedName>
    <definedName name="A53010040" localSheetId="10">#REF!</definedName>
    <definedName name="A53010040">#REF!</definedName>
    <definedName name="A53010050" localSheetId="7">#REF!</definedName>
    <definedName name="A53010050" localSheetId="3">#REF!</definedName>
    <definedName name="A53010050" localSheetId="6">#REF!</definedName>
    <definedName name="A53010050" localSheetId="2">#REF!</definedName>
    <definedName name="A53010050" localSheetId="1">#REF!</definedName>
    <definedName name="A53010050" localSheetId="5">#REF!</definedName>
    <definedName name="A53010050" localSheetId="4">#REF!</definedName>
    <definedName name="A53010050" localSheetId="10">#REF!</definedName>
    <definedName name="A53010050">#REF!</definedName>
    <definedName name="A53010060" localSheetId="7">#REF!</definedName>
    <definedName name="A53010060" localSheetId="3">#REF!</definedName>
    <definedName name="A53010060" localSheetId="6">#REF!</definedName>
    <definedName name="A53010060" localSheetId="2">#REF!</definedName>
    <definedName name="A53010060" localSheetId="1">#REF!</definedName>
    <definedName name="A53010060" localSheetId="5">#REF!</definedName>
    <definedName name="A53010060" localSheetId="4">#REF!</definedName>
    <definedName name="A53010060" localSheetId="10">#REF!</definedName>
    <definedName name="A53010060">#REF!</definedName>
    <definedName name="A53010070" localSheetId="7">#REF!</definedName>
    <definedName name="A53010070" localSheetId="3">#REF!</definedName>
    <definedName name="A53010070" localSheetId="6">#REF!</definedName>
    <definedName name="A53010070" localSheetId="2">#REF!</definedName>
    <definedName name="A53010070" localSheetId="1">#REF!</definedName>
    <definedName name="A53010070" localSheetId="5">#REF!</definedName>
    <definedName name="A53010070" localSheetId="4">#REF!</definedName>
    <definedName name="A53010070" localSheetId="10">#REF!</definedName>
    <definedName name="A53010070">#REF!</definedName>
    <definedName name="A53010080" localSheetId="7">#REF!</definedName>
    <definedName name="A53010080" localSheetId="3">#REF!</definedName>
    <definedName name="A53010080" localSheetId="6">#REF!</definedName>
    <definedName name="A53010080" localSheetId="2">#REF!</definedName>
    <definedName name="A53010080" localSheetId="1">#REF!</definedName>
    <definedName name="A53010080" localSheetId="5">#REF!</definedName>
    <definedName name="A53010080" localSheetId="4">#REF!</definedName>
    <definedName name="A53010080" localSheetId="10">#REF!</definedName>
    <definedName name="A53010080">#REF!</definedName>
    <definedName name="A53010090" localSheetId="7">#REF!</definedName>
    <definedName name="A53010090" localSheetId="3">#REF!</definedName>
    <definedName name="A53010090" localSheetId="6">#REF!</definedName>
    <definedName name="A53010090" localSheetId="2">#REF!</definedName>
    <definedName name="A53010090" localSheetId="1">#REF!</definedName>
    <definedName name="A53010090" localSheetId="5">#REF!</definedName>
    <definedName name="A53010090" localSheetId="4">#REF!</definedName>
    <definedName name="A53010090" localSheetId="10">#REF!</definedName>
    <definedName name="A53010090">#REF!</definedName>
    <definedName name="A53011010" localSheetId="7">#REF!</definedName>
    <definedName name="A53011010" localSheetId="3">#REF!</definedName>
    <definedName name="A53011010" localSheetId="6">#REF!</definedName>
    <definedName name="A53011010" localSheetId="2">#REF!</definedName>
    <definedName name="A53011010" localSheetId="1">#REF!</definedName>
    <definedName name="A53011010" localSheetId="5">#REF!</definedName>
    <definedName name="A53011010" localSheetId="4">#REF!</definedName>
    <definedName name="A53011010" localSheetId="10">#REF!</definedName>
    <definedName name="A53011010">#REF!</definedName>
    <definedName name="A53011020" localSheetId="7">#REF!</definedName>
    <definedName name="A53011020" localSheetId="3">#REF!</definedName>
    <definedName name="A53011020" localSheetId="6">#REF!</definedName>
    <definedName name="A53011020" localSheetId="2">#REF!</definedName>
    <definedName name="A53011020" localSheetId="1">#REF!</definedName>
    <definedName name="A53011020" localSheetId="5">#REF!</definedName>
    <definedName name="A53011020" localSheetId="4">#REF!</definedName>
    <definedName name="A53011020" localSheetId="10">#REF!</definedName>
    <definedName name="A53011020">#REF!</definedName>
    <definedName name="A53011030" localSheetId="7">#REF!</definedName>
    <definedName name="A53011030" localSheetId="3">#REF!</definedName>
    <definedName name="A53011030" localSheetId="6">#REF!</definedName>
    <definedName name="A53011030" localSheetId="2">#REF!</definedName>
    <definedName name="A53011030" localSheetId="1">#REF!</definedName>
    <definedName name="A53011030" localSheetId="5">#REF!</definedName>
    <definedName name="A53011030" localSheetId="4">#REF!</definedName>
    <definedName name="A53011030" localSheetId="10">#REF!</definedName>
    <definedName name="A53011030">#REF!</definedName>
    <definedName name="A53011040" localSheetId="7">#REF!</definedName>
    <definedName name="A53011040" localSheetId="3">#REF!</definedName>
    <definedName name="A53011040" localSheetId="6">#REF!</definedName>
    <definedName name="A53011040" localSheetId="2">#REF!</definedName>
    <definedName name="A53011040" localSheetId="1">#REF!</definedName>
    <definedName name="A53011040" localSheetId="5">#REF!</definedName>
    <definedName name="A53011040" localSheetId="4">#REF!</definedName>
    <definedName name="A53011040" localSheetId="10">#REF!</definedName>
    <definedName name="A53011040">#REF!</definedName>
    <definedName name="A53011990" localSheetId="7">#REF!</definedName>
    <definedName name="A53011990" localSheetId="3">#REF!</definedName>
    <definedName name="A53011990" localSheetId="6">#REF!</definedName>
    <definedName name="A53011990" localSheetId="2">#REF!</definedName>
    <definedName name="A53011990" localSheetId="1">#REF!</definedName>
    <definedName name="A53011990" localSheetId="5">#REF!</definedName>
    <definedName name="A53011990" localSheetId="4">#REF!</definedName>
    <definedName name="A53011990" localSheetId="10">#REF!</definedName>
    <definedName name="A53011990">#REF!</definedName>
    <definedName name="A53012010" localSheetId="7">#REF!</definedName>
    <definedName name="A53012010" localSheetId="3">#REF!</definedName>
    <definedName name="A53012010" localSheetId="6">#REF!</definedName>
    <definedName name="A53012010" localSheetId="2">#REF!</definedName>
    <definedName name="A53012010" localSheetId="1">#REF!</definedName>
    <definedName name="A53012010" localSheetId="5">#REF!</definedName>
    <definedName name="A53012010" localSheetId="4">#REF!</definedName>
    <definedName name="A53012010" localSheetId="10">#REF!</definedName>
    <definedName name="A53012010">#REF!</definedName>
    <definedName name="A53012020" localSheetId="7">#REF!</definedName>
    <definedName name="A53012020" localSheetId="3">#REF!</definedName>
    <definedName name="A53012020" localSheetId="6">#REF!</definedName>
    <definedName name="A53012020" localSheetId="2">#REF!</definedName>
    <definedName name="A53012020" localSheetId="1">#REF!</definedName>
    <definedName name="A53012020" localSheetId="5">#REF!</definedName>
    <definedName name="A53012020" localSheetId="4">#REF!</definedName>
    <definedName name="A53012020" localSheetId="10">#REF!</definedName>
    <definedName name="A53012020">#REF!</definedName>
    <definedName name="A53012030" localSheetId="7">#REF!</definedName>
    <definedName name="A53012030" localSheetId="3">#REF!</definedName>
    <definedName name="A53012030" localSheetId="6">#REF!</definedName>
    <definedName name="A53012030" localSheetId="2">#REF!</definedName>
    <definedName name="A53012030" localSheetId="1">#REF!</definedName>
    <definedName name="A53012030" localSheetId="5">#REF!</definedName>
    <definedName name="A53012030" localSheetId="4">#REF!</definedName>
    <definedName name="A53012030" localSheetId="10">#REF!</definedName>
    <definedName name="A53012030">#REF!</definedName>
    <definedName name="A53012990" localSheetId="7">#REF!</definedName>
    <definedName name="A53012990" localSheetId="3">#REF!</definedName>
    <definedName name="A53012990" localSheetId="6">#REF!</definedName>
    <definedName name="A53012990" localSheetId="2">#REF!</definedName>
    <definedName name="A53012990" localSheetId="1">#REF!</definedName>
    <definedName name="A53012990" localSheetId="5">#REF!</definedName>
    <definedName name="A53012990" localSheetId="4">#REF!</definedName>
    <definedName name="A53012990" localSheetId="10">#REF!</definedName>
    <definedName name="A53012990">#REF!</definedName>
    <definedName name="A53019990" localSheetId="7">#REF!</definedName>
    <definedName name="A53019990" localSheetId="3">#REF!</definedName>
    <definedName name="A53019990" localSheetId="6">#REF!</definedName>
    <definedName name="A53019990" localSheetId="2">#REF!</definedName>
    <definedName name="A53019990" localSheetId="1">#REF!</definedName>
    <definedName name="A53019990" localSheetId="5">#REF!</definedName>
    <definedName name="A53019990" localSheetId="4">#REF!</definedName>
    <definedName name="A53019990" localSheetId="10">#REF!</definedName>
    <definedName name="A53019990">#REF!</definedName>
    <definedName name="A53020010" localSheetId="7">#REF!</definedName>
    <definedName name="A53020010" localSheetId="3">#REF!</definedName>
    <definedName name="A53020010" localSheetId="6">#REF!</definedName>
    <definedName name="A53020010" localSheetId="2">#REF!</definedName>
    <definedName name="A53020010" localSheetId="1">#REF!</definedName>
    <definedName name="A53020010" localSheetId="5">#REF!</definedName>
    <definedName name="A53020010" localSheetId="4">#REF!</definedName>
    <definedName name="A53020010" localSheetId="10">#REF!</definedName>
    <definedName name="A53020010">#REF!</definedName>
    <definedName name="A53020020" localSheetId="7">#REF!</definedName>
    <definedName name="A53020020" localSheetId="3">#REF!</definedName>
    <definedName name="A53020020" localSheetId="6">#REF!</definedName>
    <definedName name="A53020020" localSheetId="2">#REF!</definedName>
    <definedName name="A53020020" localSheetId="1">#REF!</definedName>
    <definedName name="A53020020" localSheetId="5">#REF!</definedName>
    <definedName name="A53020020" localSheetId="4">#REF!</definedName>
    <definedName name="A53020020" localSheetId="10">#REF!</definedName>
    <definedName name="A53020020">#REF!</definedName>
    <definedName name="A53020030" localSheetId="7">#REF!</definedName>
    <definedName name="A53020030" localSheetId="3">#REF!</definedName>
    <definedName name="A53020030" localSheetId="6">#REF!</definedName>
    <definedName name="A53020030" localSheetId="2">#REF!</definedName>
    <definedName name="A53020030" localSheetId="1">#REF!</definedName>
    <definedName name="A53020030" localSheetId="5">#REF!</definedName>
    <definedName name="A53020030" localSheetId="4">#REF!</definedName>
    <definedName name="A53020030" localSheetId="10">#REF!</definedName>
    <definedName name="A53020030">#REF!</definedName>
    <definedName name="A53021010" localSheetId="7">#REF!</definedName>
    <definedName name="A53021010" localSheetId="3">#REF!</definedName>
    <definedName name="A53021010" localSheetId="6">#REF!</definedName>
    <definedName name="A53021010" localSheetId="2">#REF!</definedName>
    <definedName name="A53021010" localSheetId="1">#REF!</definedName>
    <definedName name="A53021010" localSheetId="5">#REF!</definedName>
    <definedName name="A53021010" localSheetId="4">#REF!</definedName>
    <definedName name="A53021010" localSheetId="10">#REF!</definedName>
    <definedName name="A53021010">#REF!</definedName>
    <definedName name="A53021020" localSheetId="7">#REF!</definedName>
    <definedName name="A53021020" localSheetId="3">#REF!</definedName>
    <definedName name="A53021020" localSheetId="6">#REF!</definedName>
    <definedName name="A53021020" localSheetId="2">#REF!</definedName>
    <definedName name="A53021020" localSheetId="1">#REF!</definedName>
    <definedName name="A53021020" localSheetId="5">#REF!</definedName>
    <definedName name="A53021020" localSheetId="4">#REF!</definedName>
    <definedName name="A53021020" localSheetId="10">#REF!</definedName>
    <definedName name="A53021020">#REF!</definedName>
    <definedName name="A53030010" localSheetId="7">#REF!</definedName>
    <definedName name="A53030010" localSheetId="3">#REF!</definedName>
    <definedName name="A53030010" localSheetId="6">#REF!</definedName>
    <definedName name="A53030010" localSheetId="2">#REF!</definedName>
    <definedName name="A53030010" localSheetId="1">#REF!</definedName>
    <definedName name="A53030010" localSheetId="5">#REF!</definedName>
    <definedName name="A53030010" localSheetId="4">#REF!</definedName>
    <definedName name="A53030010" localSheetId="10">#REF!</definedName>
    <definedName name="A53030010">#REF!</definedName>
    <definedName name="A53030020" localSheetId="7">#REF!</definedName>
    <definedName name="A53030020" localSheetId="3">#REF!</definedName>
    <definedName name="A53030020" localSheetId="6">#REF!</definedName>
    <definedName name="A53030020" localSheetId="2">#REF!</definedName>
    <definedName name="A53030020" localSheetId="1">#REF!</definedName>
    <definedName name="A53030020" localSheetId="5">#REF!</definedName>
    <definedName name="A53030020" localSheetId="4">#REF!</definedName>
    <definedName name="A53030020" localSheetId="10">#REF!</definedName>
    <definedName name="A53030020">#REF!</definedName>
    <definedName name="A53030030" localSheetId="7">#REF!</definedName>
    <definedName name="A53030030" localSheetId="3">#REF!</definedName>
    <definedName name="A53030030" localSheetId="6">#REF!</definedName>
    <definedName name="A53030030" localSheetId="2">#REF!</definedName>
    <definedName name="A53030030" localSheetId="1">#REF!</definedName>
    <definedName name="A53030030" localSheetId="5">#REF!</definedName>
    <definedName name="A53030030" localSheetId="4">#REF!</definedName>
    <definedName name="A53030030" localSheetId="10">#REF!</definedName>
    <definedName name="A53030030">#REF!</definedName>
    <definedName name="A53031010" localSheetId="7">#REF!</definedName>
    <definedName name="A53031010" localSheetId="3">#REF!</definedName>
    <definedName name="A53031010" localSheetId="6">#REF!</definedName>
    <definedName name="A53031010" localSheetId="2">#REF!</definedName>
    <definedName name="A53031010" localSheetId="1">#REF!</definedName>
    <definedName name="A53031010" localSheetId="5">#REF!</definedName>
    <definedName name="A53031010" localSheetId="4">#REF!</definedName>
    <definedName name="A53031010" localSheetId="10">#REF!</definedName>
    <definedName name="A53031010">#REF!</definedName>
    <definedName name="A53031020" localSheetId="7">#REF!</definedName>
    <definedName name="A53031020" localSheetId="3">#REF!</definedName>
    <definedName name="A53031020" localSheetId="6">#REF!</definedName>
    <definedName name="A53031020" localSheetId="2">#REF!</definedName>
    <definedName name="A53031020" localSheetId="1">#REF!</definedName>
    <definedName name="A53031020" localSheetId="5">#REF!</definedName>
    <definedName name="A53031020" localSheetId="4">#REF!</definedName>
    <definedName name="A53031020" localSheetId="10">#REF!</definedName>
    <definedName name="A53031020">#REF!</definedName>
    <definedName name="A53031030" localSheetId="7">#REF!</definedName>
    <definedName name="A53031030" localSheetId="3">#REF!</definedName>
    <definedName name="A53031030" localSheetId="6">#REF!</definedName>
    <definedName name="A53031030" localSheetId="2">#REF!</definedName>
    <definedName name="A53031030" localSheetId="1">#REF!</definedName>
    <definedName name="A53031030" localSheetId="5">#REF!</definedName>
    <definedName name="A53031030" localSheetId="4">#REF!</definedName>
    <definedName name="A53031030" localSheetId="10">#REF!</definedName>
    <definedName name="A53031030">#REF!</definedName>
    <definedName name="A53032010" localSheetId="7">#REF!</definedName>
    <definedName name="A53032010" localSheetId="3">#REF!</definedName>
    <definedName name="A53032010" localSheetId="6">#REF!</definedName>
    <definedName name="A53032010" localSheetId="2">#REF!</definedName>
    <definedName name="A53032010" localSheetId="1">#REF!</definedName>
    <definedName name="A53032010" localSheetId="5">#REF!</definedName>
    <definedName name="A53032010" localSheetId="4">#REF!</definedName>
    <definedName name="A53032010" localSheetId="10">#REF!</definedName>
    <definedName name="A53032010">#REF!</definedName>
    <definedName name="A53032020" localSheetId="7">#REF!</definedName>
    <definedName name="A53032020" localSheetId="3">#REF!</definedName>
    <definedName name="A53032020" localSheetId="6">#REF!</definedName>
    <definedName name="A53032020" localSheetId="2">#REF!</definedName>
    <definedName name="A53032020" localSheetId="1">#REF!</definedName>
    <definedName name="A53032020" localSheetId="5">#REF!</definedName>
    <definedName name="A53032020" localSheetId="4">#REF!</definedName>
    <definedName name="A53032020" localSheetId="10">#REF!</definedName>
    <definedName name="A53032020">#REF!</definedName>
    <definedName name="A53032030" localSheetId="7">#REF!</definedName>
    <definedName name="A53032030" localSheetId="3">#REF!</definedName>
    <definedName name="A53032030" localSheetId="6">#REF!</definedName>
    <definedName name="A53032030" localSheetId="2">#REF!</definedName>
    <definedName name="A53032030" localSheetId="1">#REF!</definedName>
    <definedName name="A53032030" localSheetId="5">#REF!</definedName>
    <definedName name="A53032030" localSheetId="4">#REF!</definedName>
    <definedName name="A53032030" localSheetId="10">#REF!</definedName>
    <definedName name="A53032030">#REF!</definedName>
    <definedName name="A53032040" localSheetId="7">#REF!</definedName>
    <definedName name="A53032040" localSheetId="3">#REF!</definedName>
    <definedName name="A53032040" localSheetId="6">#REF!</definedName>
    <definedName name="A53032040" localSheetId="2">#REF!</definedName>
    <definedName name="A53032040" localSheetId="1">#REF!</definedName>
    <definedName name="A53032040" localSheetId="5">#REF!</definedName>
    <definedName name="A53032040" localSheetId="4">#REF!</definedName>
    <definedName name="A53032040" localSheetId="10">#REF!</definedName>
    <definedName name="A53032040">#REF!</definedName>
    <definedName name="A53032050" localSheetId="7">#REF!</definedName>
    <definedName name="A53032050" localSheetId="3">#REF!</definedName>
    <definedName name="A53032050" localSheetId="6">#REF!</definedName>
    <definedName name="A53032050" localSheetId="2">#REF!</definedName>
    <definedName name="A53032050" localSheetId="1">#REF!</definedName>
    <definedName name="A53032050" localSheetId="5">#REF!</definedName>
    <definedName name="A53032050" localSheetId="4">#REF!</definedName>
    <definedName name="A53032050" localSheetId="10">#REF!</definedName>
    <definedName name="A53032050">#REF!</definedName>
    <definedName name="A53032060" localSheetId="7">#REF!</definedName>
    <definedName name="A53032060" localSheetId="3">#REF!</definedName>
    <definedName name="A53032060" localSheetId="6">#REF!</definedName>
    <definedName name="A53032060" localSheetId="2">#REF!</definedName>
    <definedName name="A53032060" localSheetId="1">#REF!</definedName>
    <definedName name="A53032060" localSheetId="5">#REF!</definedName>
    <definedName name="A53032060" localSheetId="4">#REF!</definedName>
    <definedName name="A53032060" localSheetId="10">#REF!</definedName>
    <definedName name="A53032060">#REF!</definedName>
    <definedName name="A53032070" localSheetId="7">#REF!</definedName>
    <definedName name="A53032070" localSheetId="3">#REF!</definedName>
    <definedName name="A53032070" localSheetId="6">#REF!</definedName>
    <definedName name="A53032070" localSheetId="2">#REF!</definedName>
    <definedName name="A53032070" localSheetId="1">#REF!</definedName>
    <definedName name="A53032070" localSheetId="5">#REF!</definedName>
    <definedName name="A53032070" localSheetId="4">#REF!</definedName>
    <definedName name="A53032070" localSheetId="10">#REF!</definedName>
    <definedName name="A53032070">#REF!</definedName>
    <definedName name="A53032080" localSheetId="7">#REF!</definedName>
    <definedName name="A53032080" localSheetId="3">#REF!</definedName>
    <definedName name="A53032080" localSheetId="6">#REF!</definedName>
    <definedName name="A53032080" localSheetId="2">#REF!</definedName>
    <definedName name="A53032080" localSheetId="1">#REF!</definedName>
    <definedName name="A53032080" localSheetId="5">#REF!</definedName>
    <definedName name="A53032080" localSheetId="4">#REF!</definedName>
    <definedName name="A53032080" localSheetId="10">#REF!</definedName>
    <definedName name="A53032080">#REF!</definedName>
    <definedName name="A53032990" localSheetId="7">#REF!</definedName>
    <definedName name="A53032990" localSheetId="3">#REF!</definedName>
    <definedName name="A53032990" localSheetId="6">#REF!</definedName>
    <definedName name="A53032990" localSheetId="2">#REF!</definedName>
    <definedName name="A53032990" localSheetId="1">#REF!</definedName>
    <definedName name="A53032990" localSheetId="5">#REF!</definedName>
    <definedName name="A53032990" localSheetId="4">#REF!</definedName>
    <definedName name="A53032990" localSheetId="10">#REF!</definedName>
    <definedName name="A53032990">#REF!</definedName>
    <definedName name="A53033010" localSheetId="7">#REF!</definedName>
    <definedName name="A53033010" localSheetId="3">#REF!</definedName>
    <definedName name="A53033010" localSheetId="6">#REF!</definedName>
    <definedName name="A53033010" localSheetId="2">#REF!</definedName>
    <definedName name="A53033010" localSheetId="1">#REF!</definedName>
    <definedName name="A53033010" localSheetId="5">#REF!</definedName>
    <definedName name="A53033010" localSheetId="4">#REF!</definedName>
    <definedName name="A53033010" localSheetId="10">#REF!</definedName>
    <definedName name="A53033010">#REF!</definedName>
    <definedName name="A53033020" localSheetId="7">#REF!</definedName>
    <definedName name="A53033020" localSheetId="3">#REF!</definedName>
    <definedName name="A53033020" localSheetId="6">#REF!</definedName>
    <definedName name="A53033020" localSheetId="2">#REF!</definedName>
    <definedName name="A53033020" localSheetId="1">#REF!</definedName>
    <definedName name="A53033020" localSheetId="5">#REF!</definedName>
    <definedName name="A53033020" localSheetId="4">#REF!</definedName>
    <definedName name="A53033020" localSheetId="10">#REF!</definedName>
    <definedName name="A53033020">#REF!</definedName>
    <definedName name="A53033030" localSheetId="7">#REF!</definedName>
    <definedName name="A53033030" localSheetId="3">#REF!</definedName>
    <definedName name="A53033030" localSheetId="6">#REF!</definedName>
    <definedName name="A53033030" localSheetId="2">#REF!</definedName>
    <definedName name="A53033030" localSheetId="1">#REF!</definedName>
    <definedName name="A53033030" localSheetId="5">#REF!</definedName>
    <definedName name="A53033030" localSheetId="4">#REF!</definedName>
    <definedName name="A53033030" localSheetId="10">#REF!</definedName>
    <definedName name="A53033030">#REF!</definedName>
    <definedName name="A53033040" localSheetId="7">#REF!</definedName>
    <definedName name="A53033040" localSheetId="3">#REF!</definedName>
    <definedName name="A53033040" localSheetId="6">#REF!</definedName>
    <definedName name="A53033040" localSheetId="2">#REF!</definedName>
    <definedName name="A53033040" localSheetId="1">#REF!</definedName>
    <definedName name="A53033040" localSheetId="5">#REF!</definedName>
    <definedName name="A53033040" localSheetId="4">#REF!</definedName>
    <definedName name="A53033040" localSheetId="10">#REF!</definedName>
    <definedName name="A53033040">#REF!</definedName>
    <definedName name="A53033050" localSheetId="7">#REF!</definedName>
    <definedName name="A53033050" localSheetId="3">#REF!</definedName>
    <definedName name="A53033050" localSheetId="6">#REF!</definedName>
    <definedName name="A53033050" localSheetId="2">#REF!</definedName>
    <definedName name="A53033050" localSheetId="1">#REF!</definedName>
    <definedName name="A53033050" localSheetId="5">#REF!</definedName>
    <definedName name="A53033050" localSheetId="4">#REF!</definedName>
    <definedName name="A53033050" localSheetId="10">#REF!</definedName>
    <definedName name="A53033050">#REF!</definedName>
    <definedName name="A53033060" localSheetId="7">#REF!</definedName>
    <definedName name="A53033060" localSheetId="3">#REF!</definedName>
    <definedName name="A53033060" localSheetId="6">#REF!</definedName>
    <definedName name="A53033060" localSheetId="2">#REF!</definedName>
    <definedName name="A53033060" localSheetId="1">#REF!</definedName>
    <definedName name="A53033060" localSheetId="5">#REF!</definedName>
    <definedName name="A53033060" localSheetId="4">#REF!</definedName>
    <definedName name="A53033060" localSheetId="10">#REF!</definedName>
    <definedName name="A53033060">#REF!</definedName>
    <definedName name="A53033990" localSheetId="7">#REF!</definedName>
    <definedName name="A53033990" localSheetId="3">#REF!</definedName>
    <definedName name="A53033990" localSheetId="6">#REF!</definedName>
    <definedName name="A53033990" localSheetId="2">#REF!</definedName>
    <definedName name="A53033990" localSheetId="1">#REF!</definedName>
    <definedName name="A53033990" localSheetId="5">#REF!</definedName>
    <definedName name="A53033990" localSheetId="4">#REF!</definedName>
    <definedName name="A53033990" localSheetId="10">#REF!</definedName>
    <definedName name="A53033990">#REF!</definedName>
    <definedName name="A53034010" localSheetId="7">#REF!</definedName>
    <definedName name="A53034010" localSheetId="3">#REF!</definedName>
    <definedName name="A53034010" localSheetId="6">#REF!</definedName>
    <definedName name="A53034010" localSheetId="2">#REF!</definedName>
    <definedName name="A53034010" localSheetId="1">#REF!</definedName>
    <definedName name="A53034010" localSheetId="5">#REF!</definedName>
    <definedName name="A53034010" localSheetId="4">#REF!</definedName>
    <definedName name="A53034010" localSheetId="10">#REF!</definedName>
    <definedName name="A53034010">#REF!</definedName>
    <definedName name="A53034020" localSheetId="7">#REF!</definedName>
    <definedName name="A53034020" localSheetId="3">#REF!</definedName>
    <definedName name="A53034020" localSheetId="6">#REF!</definedName>
    <definedName name="A53034020" localSheetId="2">#REF!</definedName>
    <definedName name="A53034020" localSheetId="1">#REF!</definedName>
    <definedName name="A53034020" localSheetId="5">#REF!</definedName>
    <definedName name="A53034020" localSheetId="4">#REF!</definedName>
    <definedName name="A53034020" localSheetId="10">#REF!</definedName>
    <definedName name="A53034020">#REF!</definedName>
    <definedName name="A53034030" localSheetId="7">#REF!</definedName>
    <definedName name="A53034030" localSheetId="3">#REF!</definedName>
    <definedName name="A53034030" localSheetId="6">#REF!</definedName>
    <definedName name="A53034030" localSheetId="2">#REF!</definedName>
    <definedName name="A53034030" localSheetId="1">#REF!</definedName>
    <definedName name="A53034030" localSheetId="5">#REF!</definedName>
    <definedName name="A53034030" localSheetId="4">#REF!</definedName>
    <definedName name="A53034030" localSheetId="10">#REF!</definedName>
    <definedName name="A53034030">#REF!</definedName>
    <definedName name="A53034040" localSheetId="7">#REF!</definedName>
    <definedName name="A53034040" localSheetId="3">#REF!</definedName>
    <definedName name="A53034040" localSheetId="6">#REF!</definedName>
    <definedName name="A53034040" localSheetId="2">#REF!</definedName>
    <definedName name="A53034040" localSheetId="1">#REF!</definedName>
    <definedName name="A53034040" localSheetId="5">#REF!</definedName>
    <definedName name="A53034040" localSheetId="4">#REF!</definedName>
    <definedName name="A53034040" localSheetId="10">#REF!</definedName>
    <definedName name="A53034040">#REF!</definedName>
    <definedName name="A53039010" localSheetId="7">#REF!</definedName>
    <definedName name="A53039010" localSheetId="3">#REF!</definedName>
    <definedName name="A53039010" localSheetId="6">#REF!</definedName>
    <definedName name="A53039010" localSheetId="2">#REF!</definedName>
    <definedName name="A53039010" localSheetId="1">#REF!</definedName>
    <definedName name="A53039010" localSheetId="5">#REF!</definedName>
    <definedName name="A53039010" localSheetId="4">#REF!</definedName>
    <definedName name="A53039010" localSheetId="10">#REF!</definedName>
    <definedName name="A53039010">#REF!</definedName>
    <definedName name="A53039020" localSheetId="7">#REF!</definedName>
    <definedName name="A53039020" localSheetId="3">#REF!</definedName>
    <definedName name="A53039020" localSheetId="6">#REF!</definedName>
    <definedName name="A53039020" localSheetId="2">#REF!</definedName>
    <definedName name="A53039020" localSheetId="1">#REF!</definedName>
    <definedName name="A53039020" localSheetId="5">#REF!</definedName>
    <definedName name="A53039020" localSheetId="4">#REF!</definedName>
    <definedName name="A53039020" localSheetId="10">#REF!</definedName>
    <definedName name="A53039020">#REF!</definedName>
    <definedName name="A53039990" localSheetId="7">#REF!</definedName>
    <definedName name="A53039990" localSheetId="3">#REF!</definedName>
    <definedName name="A53039990" localSheetId="6">#REF!</definedName>
    <definedName name="A53039990" localSheetId="2">#REF!</definedName>
    <definedName name="A53039990" localSheetId="1">#REF!</definedName>
    <definedName name="A53039990" localSheetId="5">#REF!</definedName>
    <definedName name="A53039990" localSheetId="4">#REF!</definedName>
    <definedName name="A53039990" localSheetId="10">#REF!</definedName>
    <definedName name="A53039990">#REF!</definedName>
    <definedName name="A53040010" localSheetId="7">#REF!</definedName>
    <definedName name="A53040010" localSheetId="3">#REF!</definedName>
    <definedName name="A53040010" localSheetId="6">#REF!</definedName>
    <definedName name="A53040010" localSheetId="2">#REF!</definedName>
    <definedName name="A53040010" localSheetId="1">#REF!</definedName>
    <definedName name="A53040010" localSheetId="5">#REF!</definedName>
    <definedName name="A53040010" localSheetId="4">#REF!</definedName>
    <definedName name="A53040010" localSheetId="10">#REF!</definedName>
    <definedName name="A53040010">#REF!</definedName>
    <definedName name="A53040020" localSheetId="7">#REF!</definedName>
    <definedName name="A53040020" localSheetId="3">#REF!</definedName>
    <definedName name="A53040020" localSheetId="6">#REF!</definedName>
    <definedName name="A53040020" localSheetId="2">#REF!</definedName>
    <definedName name="A53040020" localSheetId="1">#REF!</definedName>
    <definedName name="A53040020" localSheetId="5">#REF!</definedName>
    <definedName name="A53040020" localSheetId="4">#REF!</definedName>
    <definedName name="A53040020" localSheetId="10">#REF!</definedName>
    <definedName name="A53040020">#REF!</definedName>
    <definedName name="A53041010" localSheetId="7">#REF!</definedName>
    <definedName name="A53041010" localSheetId="3">#REF!</definedName>
    <definedName name="A53041010" localSheetId="6">#REF!</definedName>
    <definedName name="A53041010" localSheetId="2">#REF!</definedName>
    <definedName name="A53041010" localSheetId="1">#REF!</definedName>
    <definedName name="A53041010" localSheetId="5">#REF!</definedName>
    <definedName name="A53041010" localSheetId="4">#REF!</definedName>
    <definedName name="A53041010" localSheetId="10">#REF!</definedName>
    <definedName name="A53041010">#REF!</definedName>
    <definedName name="A53050010" localSheetId="7">#REF!</definedName>
    <definedName name="A53050010" localSheetId="3">#REF!</definedName>
    <definedName name="A53050010" localSheetId="6">#REF!</definedName>
    <definedName name="A53050010" localSheetId="2">#REF!</definedName>
    <definedName name="A53050010" localSheetId="1">#REF!</definedName>
    <definedName name="A53050010" localSheetId="5">#REF!</definedName>
    <definedName name="A53050010" localSheetId="4">#REF!</definedName>
    <definedName name="A53050010" localSheetId="10">#REF!</definedName>
    <definedName name="A53050010">#REF!</definedName>
    <definedName name="A53050020" localSheetId="7">#REF!</definedName>
    <definedName name="A53050020" localSheetId="3">#REF!</definedName>
    <definedName name="A53050020" localSheetId="6">#REF!</definedName>
    <definedName name="A53050020" localSheetId="2">#REF!</definedName>
    <definedName name="A53050020" localSheetId="1">#REF!</definedName>
    <definedName name="A53050020" localSheetId="5">#REF!</definedName>
    <definedName name="A53050020" localSheetId="4">#REF!</definedName>
    <definedName name="A53050020" localSheetId="10">#REF!</definedName>
    <definedName name="A53050020">#REF!</definedName>
    <definedName name="A53051010" localSheetId="7">#REF!</definedName>
    <definedName name="A53051010" localSheetId="3">#REF!</definedName>
    <definedName name="A53051010" localSheetId="6">#REF!</definedName>
    <definedName name="A53051010" localSheetId="2">#REF!</definedName>
    <definedName name="A53051010" localSheetId="1">#REF!</definedName>
    <definedName name="A53051010" localSheetId="5">#REF!</definedName>
    <definedName name="A53051010" localSheetId="4">#REF!</definedName>
    <definedName name="A53051010" localSheetId="10">#REF!</definedName>
    <definedName name="A53051010">#REF!</definedName>
    <definedName name="A53051020" localSheetId="7">#REF!</definedName>
    <definedName name="A53051020" localSheetId="3">#REF!</definedName>
    <definedName name="A53051020" localSheetId="6">#REF!</definedName>
    <definedName name="A53051020" localSheetId="2">#REF!</definedName>
    <definedName name="A53051020" localSheetId="1">#REF!</definedName>
    <definedName name="A53051020" localSheetId="5">#REF!</definedName>
    <definedName name="A53051020" localSheetId="4">#REF!</definedName>
    <definedName name="A53051020" localSheetId="10">#REF!</definedName>
    <definedName name="A53051020">#REF!</definedName>
    <definedName name="A53051030" localSheetId="7">#REF!</definedName>
    <definedName name="A53051030" localSheetId="3">#REF!</definedName>
    <definedName name="A53051030" localSheetId="6">#REF!</definedName>
    <definedName name="A53051030" localSheetId="2">#REF!</definedName>
    <definedName name="A53051030" localSheetId="1">#REF!</definedName>
    <definedName name="A53051030" localSheetId="5">#REF!</definedName>
    <definedName name="A53051030" localSheetId="4">#REF!</definedName>
    <definedName name="A53051030" localSheetId="10">#REF!</definedName>
    <definedName name="A53051030">#REF!</definedName>
    <definedName name="A53051040" localSheetId="7">#REF!</definedName>
    <definedName name="A53051040" localSheetId="3">#REF!</definedName>
    <definedName name="A53051040" localSheetId="6">#REF!</definedName>
    <definedName name="A53051040" localSheetId="2">#REF!</definedName>
    <definedName name="A53051040" localSheetId="1">#REF!</definedName>
    <definedName name="A53051040" localSheetId="5">#REF!</definedName>
    <definedName name="A53051040" localSheetId="4">#REF!</definedName>
    <definedName name="A53051040" localSheetId="10">#REF!</definedName>
    <definedName name="A53051040">#REF!</definedName>
    <definedName name="A53051050" localSheetId="7">#REF!</definedName>
    <definedName name="A53051050" localSheetId="3">#REF!</definedName>
    <definedName name="A53051050" localSheetId="6">#REF!</definedName>
    <definedName name="A53051050" localSheetId="2">#REF!</definedName>
    <definedName name="A53051050" localSheetId="1">#REF!</definedName>
    <definedName name="A53051050" localSheetId="5">#REF!</definedName>
    <definedName name="A53051050" localSheetId="4">#REF!</definedName>
    <definedName name="A53051050" localSheetId="10">#REF!</definedName>
    <definedName name="A53051050">#REF!</definedName>
    <definedName name="A53051060" localSheetId="7">#REF!</definedName>
    <definedName name="A53051060" localSheetId="3">#REF!</definedName>
    <definedName name="A53051060" localSheetId="6">#REF!</definedName>
    <definedName name="A53051060" localSheetId="2">#REF!</definedName>
    <definedName name="A53051060" localSheetId="1">#REF!</definedName>
    <definedName name="A53051060" localSheetId="5">#REF!</definedName>
    <definedName name="A53051060" localSheetId="4">#REF!</definedName>
    <definedName name="A53051060" localSheetId="10">#REF!</definedName>
    <definedName name="A53051060">#REF!</definedName>
    <definedName name="A53051070" localSheetId="7">#REF!</definedName>
    <definedName name="A53051070" localSheetId="3">#REF!</definedName>
    <definedName name="A53051070" localSheetId="6">#REF!</definedName>
    <definedName name="A53051070" localSheetId="2">#REF!</definedName>
    <definedName name="A53051070" localSheetId="1">#REF!</definedName>
    <definedName name="A53051070" localSheetId="5">#REF!</definedName>
    <definedName name="A53051070" localSheetId="4">#REF!</definedName>
    <definedName name="A53051070" localSheetId="10">#REF!</definedName>
    <definedName name="A53051070">#REF!</definedName>
    <definedName name="A53051080" localSheetId="7">#REF!</definedName>
    <definedName name="A53051080" localSheetId="3">#REF!</definedName>
    <definedName name="A53051080" localSheetId="6">#REF!</definedName>
    <definedName name="A53051080" localSheetId="2">#REF!</definedName>
    <definedName name="A53051080" localSheetId="1">#REF!</definedName>
    <definedName name="A53051080" localSheetId="5">#REF!</definedName>
    <definedName name="A53051080" localSheetId="4">#REF!</definedName>
    <definedName name="A53051080" localSheetId="10">#REF!</definedName>
    <definedName name="A53051080">#REF!</definedName>
    <definedName name="A53051090" localSheetId="7">#REF!</definedName>
    <definedName name="A53051090" localSheetId="3">#REF!</definedName>
    <definedName name="A53051090" localSheetId="6">#REF!</definedName>
    <definedName name="A53051090" localSheetId="2">#REF!</definedName>
    <definedName name="A53051090" localSheetId="1">#REF!</definedName>
    <definedName name="A53051090" localSheetId="5">#REF!</definedName>
    <definedName name="A53051090" localSheetId="4">#REF!</definedName>
    <definedName name="A53051090" localSheetId="10">#REF!</definedName>
    <definedName name="A53051090">#REF!</definedName>
    <definedName name="A53051100" localSheetId="7">#REF!</definedName>
    <definedName name="A53051100" localSheetId="3">#REF!</definedName>
    <definedName name="A53051100" localSheetId="6">#REF!</definedName>
    <definedName name="A53051100" localSheetId="2">#REF!</definedName>
    <definedName name="A53051100" localSheetId="1">#REF!</definedName>
    <definedName name="A53051100" localSheetId="5">#REF!</definedName>
    <definedName name="A53051100" localSheetId="4">#REF!</definedName>
    <definedName name="A53051100" localSheetId="10">#REF!</definedName>
    <definedName name="A53051100">#REF!</definedName>
    <definedName name="A53051110" localSheetId="7">#REF!</definedName>
    <definedName name="A53051110" localSheetId="3">#REF!</definedName>
    <definedName name="A53051110" localSheetId="6">#REF!</definedName>
    <definedName name="A53051110" localSheetId="2">#REF!</definedName>
    <definedName name="A53051110" localSheetId="1">#REF!</definedName>
    <definedName name="A53051110" localSheetId="5">#REF!</definedName>
    <definedName name="A53051110" localSheetId="4">#REF!</definedName>
    <definedName name="A53051110" localSheetId="10">#REF!</definedName>
    <definedName name="A53051110">#REF!</definedName>
    <definedName name="A53051990" localSheetId="7">#REF!</definedName>
    <definedName name="A53051990" localSheetId="3">#REF!</definedName>
    <definedName name="A53051990" localSheetId="6">#REF!</definedName>
    <definedName name="A53051990" localSheetId="2">#REF!</definedName>
    <definedName name="A53051990" localSheetId="1">#REF!</definedName>
    <definedName name="A53051990" localSheetId="5">#REF!</definedName>
    <definedName name="A53051990" localSheetId="4">#REF!</definedName>
    <definedName name="A53051990" localSheetId="10">#REF!</definedName>
    <definedName name="A53051990">#REF!</definedName>
    <definedName name="A53052010" localSheetId="7">#REF!</definedName>
    <definedName name="A53052010" localSheetId="3">#REF!</definedName>
    <definedName name="A53052010" localSheetId="6">#REF!</definedName>
    <definedName name="A53052010" localSheetId="2">#REF!</definedName>
    <definedName name="A53052010" localSheetId="1">#REF!</definedName>
    <definedName name="A53052010" localSheetId="5">#REF!</definedName>
    <definedName name="A53052010" localSheetId="4">#REF!</definedName>
    <definedName name="A53052010" localSheetId="10">#REF!</definedName>
    <definedName name="A53052010">#REF!</definedName>
    <definedName name="A53052020" localSheetId="7">#REF!</definedName>
    <definedName name="A53052020" localSheetId="3">#REF!</definedName>
    <definedName name="A53052020" localSheetId="6">#REF!</definedName>
    <definedName name="A53052020" localSheetId="2">#REF!</definedName>
    <definedName name="A53052020" localSheetId="1">#REF!</definedName>
    <definedName name="A53052020" localSheetId="5">#REF!</definedName>
    <definedName name="A53052020" localSheetId="4">#REF!</definedName>
    <definedName name="A53052020" localSheetId="10">#REF!</definedName>
    <definedName name="A53052020">#REF!</definedName>
    <definedName name="A53052030" localSheetId="7">#REF!</definedName>
    <definedName name="A53052030" localSheetId="3">#REF!</definedName>
    <definedName name="A53052030" localSheetId="6">#REF!</definedName>
    <definedName name="A53052030" localSheetId="2">#REF!</definedName>
    <definedName name="A53052030" localSheetId="1">#REF!</definedName>
    <definedName name="A53052030" localSheetId="5">#REF!</definedName>
    <definedName name="A53052030" localSheetId="4">#REF!</definedName>
    <definedName name="A53052030" localSheetId="10">#REF!</definedName>
    <definedName name="A53052030">#REF!</definedName>
    <definedName name="A53052040" localSheetId="7">#REF!</definedName>
    <definedName name="A53052040" localSheetId="3">#REF!</definedName>
    <definedName name="A53052040" localSheetId="6">#REF!</definedName>
    <definedName name="A53052040" localSheetId="2">#REF!</definedName>
    <definedName name="A53052040" localSheetId="1">#REF!</definedName>
    <definedName name="A53052040" localSheetId="5">#REF!</definedName>
    <definedName name="A53052040" localSheetId="4">#REF!</definedName>
    <definedName name="A53052040" localSheetId="10">#REF!</definedName>
    <definedName name="A53052040">#REF!</definedName>
    <definedName name="A53052050" localSheetId="7">#REF!</definedName>
    <definedName name="A53052050" localSheetId="3">#REF!</definedName>
    <definedName name="A53052050" localSheetId="6">#REF!</definedName>
    <definedName name="A53052050" localSheetId="2">#REF!</definedName>
    <definedName name="A53052050" localSheetId="1">#REF!</definedName>
    <definedName name="A53052050" localSheetId="5">#REF!</definedName>
    <definedName name="A53052050" localSheetId="4">#REF!</definedName>
    <definedName name="A53052050" localSheetId="10">#REF!</definedName>
    <definedName name="A53052050">#REF!</definedName>
    <definedName name="A53059070" localSheetId="7">[1]w1!#REF!</definedName>
    <definedName name="A53059070" localSheetId="3">[1]w1!#REF!</definedName>
    <definedName name="A53059070" localSheetId="6">[1]w1!#REF!</definedName>
    <definedName name="A53059070" localSheetId="2">[1]w1!#REF!</definedName>
    <definedName name="A53059070" localSheetId="1">[1]w1!#REF!</definedName>
    <definedName name="A53059070" localSheetId="5">[1]w1!#REF!</definedName>
    <definedName name="A53059070" localSheetId="13">[2]w1!#REF!</definedName>
    <definedName name="A53059070" localSheetId="4">[1]w1!#REF!</definedName>
    <definedName name="A53059070">[1]w1!#REF!</definedName>
    <definedName name="A53060010" localSheetId="7">#REF!</definedName>
    <definedName name="A53060010" localSheetId="3">#REF!</definedName>
    <definedName name="A53060010" localSheetId="6">#REF!</definedName>
    <definedName name="A53060010" localSheetId="2">#REF!</definedName>
    <definedName name="A53060010" localSheetId="1">#REF!</definedName>
    <definedName name="A53060010" localSheetId="5">#REF!</definedName>
    <definedName name="A53060010" localSheetId="4">#REF!</definedName>
    <definedName name="A53060010" localSheetId="10">#REF!</definedName>
    <definedName name="A53060010">#REF!</definedName>
    <definedName name="A53060020" localSheetId="7">#REF!</definedName>
    <definedName name="A53060020" localSheetId="3">#REF!</definedName>
    <definedName name="A53060020" localSheetId="6">#REF!</definedName>
    <definedName name="A53060020" localSheetId="2">#REF!</definedName>
    <definedName name="A53060020" localSheetId="1">#REF!</definedName>
    <definedName name="A53060020" localSheetId="5">#REF!</definedName>
    <definedName name="A53060020" localSheetId="4">#REF!</definedName>
    <definedName name="A53060020" localSheetId="10">#REF!</definedName>
    <definedName name="A53060020">#REF!</definedName>
    <definedName name="A53060030" localSheetId="7">#REF!</definedName>
    <definedName name="A53060030" localSheetId="3">#REF!</definedName>
    <definedName name="A53060030" localSheetId="6">#REF!</definedName>
    <definedName name="A53060030" localSheetId="2">#REF!</definedName>
    <definedName name="A53060030" localSheetId="1">#REF!</definedName>
    <definedName name="A53060030" localSheetId="5">#REF!</definedName>
    <definedName name="A53060030" localSheetId="4">#REF!</definedName>
    <definedName name="A53060030" localSheetId="10">#REF!</definedName>
    <definedName name="A53060030">#REF!</definedName>
    <definedName name="A53061010" localSheetId="7">#REF!</definedName>
    <definedName name="A53061010" localSheetId="3">#REF!</definedName>
    <definedName name="A53061010" localSheetId="6">#REF!</definedName>
    <definedName name="A53061010" localSheetId="2">#REF!</definedName>
    <definedName name="A53061010" localSheetId="1">#REF!</definedName>
    <definedName name="A53061010" localSheetId="5">#REF!</definedName>
    <definedName name="A53061010" localSheetId="4">#REF!</definedName>
    <definedName name="A53061010" localSheetId="10">#REF!</definedName>
    <definedName name="A53061010">#REF!</definedName>
    <definedName name="A53061020" localSheetId="7">#REF!</definedName>
    <definedName name="A53061020" localSheetId="3">#REF!</definedName>
    <definedName name="A53061020" localSheetId="6">#REF!</definedName>
    <definedName name="A53061020" localSheetId="2">#REF!</definedName>
    <definedName name="A53061020" localSheetId="1">#REF!</definedName>
    <definedName name="A53061020" localSheetId="5">#REF!</definedName>
    <definedName name="A53061020" localSheetId="4">#REF!</definedName>
    <definedName name="A53061020" localSheetId="10">#REF!</definedName>
    <definedName name="A53061020">#REF!</definedName>
    <definedName name="A53061030" localSheetId="7">#REF!</definedName>
    <definedName name="A53061030" localSheetId="3">#REF!</definedName>
    <definedName name="A53061030" localSheetId="6">#REF!</definedName>
    <definedName name="A53061030" localSheetId="2">#REF!</definedName>
    <definedName name="A53061030" localSheetId="1">#REF!</definedName>
    <definedName name="A53061030" localSheetId="5">#REF!</definedName>
    <definedName name="A53061030" localSheetId="4">#REF!</definedName>
    <definedName name="A53061030" localSheetId="10">#REF!</definedName>
    <definedName name="A53061030">#REF!</definedName>
    <definedName name="A53061040" localSheetId="7">#REF!</definedName>
    <definedName name="A53061040" localSheetId="3">#REF!</definedName>
    <definedName name="A53061040" localSheetId="6">#REF!</definedName>
    <definedName name="A53061040" localSheetId="2">#REF!</definedName>
    <definedName name="A53061040" localSheetId="1">#REF!</definedName>
    <definedName name="A53061040" localSheetId="5">#REF!</definedName>
    <definedName name="A53061040" localSheetId="4">#REF!</definedName>
    <definedName name="A53061040" localSheetId="10">#REF!</definedName>
    <definedName name="A53061040">#REF!</definedName>
    <definedName name="A53061050" localSheetId="7">#REF!</definedName>
    <definedName name="A53061050" localSheetId="3">#REF!</definedName>
    <definedName name="A53061050" localSheetId="6">#REF!</definedName>
    <definedName name="A53061050" localSheetId="2">#REF!</definedName>
    <definedName name="A53061050" localSheetId="1">#REF!</definedName>
    <definedName name="A53061050" localSheetId="5">#REF!</definedName>
    <definedName name="A53061050" localSheetId="4">#REF!</definedName>
    <definedName name="A53061050" localSheetId="10">#REF!</definedName>
    <definedName name="A53061050">#REF!</definedName>
    <definedName name="A53061090" localSheetId="7">#REF!</definedName>
    <definedName name="A53061090" localSheetId="3">#REF!</definedName>
    <definedName name="A53061090" localSheetId="6">#REF!</definedName>
    <definedName name="A53061090" localSheetId="2">#REF!</definedName>
    <definedName name="A53061090" localSheetId="1">#REF!</definedName>
    <definedName name="A53061090" localSheetId="5">#REF!</definedName>
    <definedName name="A53061090" localSheetId="4">#REF!</definedName>
    <definedName name="A53061090" localSheetId="10">#REF!</definedName>
    <definedName name="A53061090">#REF!</definedName>
    <definedName name="A53062010" localSheetId="7">#REF!</definedName>
    <definedName name="A53062010" localSheetId="3">#REF!</definedName>
    <definedName name="A53062010" localSheetId="6">#REF!</definedName>
    <definedName name="A53062010" localSheetId="2">#REF!</definedName>
    <definedName name="A53062010" localSheetId="1">#REF!</definedName>
    <definedName name="A53062010" localSheetId="5">#REF!</definedName>
    <definedName name="A53062010" localSheetId="4">#REF!</definedName>
    <definedName name="A53062010" localSheetId="10">#REF!</definedName>
    <definedName name="A53062010">#REF!</definedName>
    <definedName name="A53062020" localSheetId="7">#REF!</definedName>
    <definedName name="A53062020" localSheetId="3">#REF!</definedName>
    <definedName name="A53062020" localSheetId="6">#REF!</definedName>
    <definedName name="A53062020" localSheetId="2">#REF!</definedName>
    <definedName name="A53062020" localSheetId="1">#REF!</definedName>
    <definedName name="A53062020" localSheetId="5">#REF!</definedName>
    <definedName name="A53062020" localSheetId="4">#REF!</definedName>
    <definedName name="A53062020" localSheetId="10">#REF!</definedName>
    <definedName name="A53062020">#REF!</definedName>
    <definedName name="A53062030" localSheetId="7">#REF!</definedName>
    <definedName name="A53062030" localSheetId="3">#REF!</definedName>
    <definedName name="A53062030" localSheetId="6">#REF!</definedName>
    <definedName name="A53062030" localSheetId="2">#REF!</definedName>
    <definedName name="A53062030" localSheetId="1">#REF!</definedName>
    <definedName name="A53062030" localSheetId="5">#REF!</definedName>
    <definedName name="A53062030" localSheetId="4">#REF!</definedName>
    <definedName name="A53062030" localSheetId="10">#REF!</definedName>
    <definedName name="A53062030">#REF!</definedName>
    <definedName name="A53062040" localSheetId="7">#REF!</definedName>
    <definedName name="A53062040" localSheetId="3">#REF!</definedName>
    <definedName name="A53062040" localSheetId="6">#REF!</definedName>
    <definedName name="A53062040" localSheetId="2">#REF!</definedName>
    <definedName name="A53062040" localSheetId="1">#REF!</definedName>
    <definedName name="A53062040" localSheetId="5">#REF!</definedName>
    <definedName name="A53062040" localSheetId="4">#REF!</definedName>
    <definedName name="A53062040" localSheetId="10">#REF!</definedName>
    <definedName name="A53062040">#REF!</definedName>
    <definedName name="A53062990" localSheetId="7">#REF!</definedName>
    <definedName name="A53062990" localSheetId="3">#REF!</definedName>
    <definedName name="A53062990" localSheetId="6">#REF!</definedName>
    <definedName name="A53062990" localSheetId="2">#REF!</definedName>
    <definedName name="A53062990" localSheetId="1">#REF!</definedName>
    <definedName name="A53062990" localSheetId="5">#REF!</definedName>
    <definedName name="A53062990" localSheetId="4">#REF!</definedName>
    <definedName name="A53062990" localSheetId="10">#REF!</definedName>
    <definedName name="A53062990">#REF!</definedName>
    <definedName name="A53063010" localSheetId="7">#REF!</definedName>
    <definedName name="A53063010" localSheetId="3">#REF!</definedName>
    <definedName name="A53063010" localSheetId="6">#REF!</definedName>
    <definedName name="A53063010" localSheetId="2">#REF!</definedName>
    <definedName name="A53063010" localSheetId="1">#REF!</definedName>
    <definedName name="A53063010" localSheetId="5">#REF!</definedName>
    <definedName name="A53063010" localSheetId="4">#REF!</definedName>
    <definedName name="A53063010" localSheetId="10">#REF!</definedName>
    <definedName name="A53063010">#REF!</definedName>
    <definedName name="A53063020" localSheetId="7">#REF!</definedName>
    <definedName name="A53063020" localSheetId="3">#REF!</definedName>
    <definedName name="A53063020" localSheetId="6">#REF!</definedName>
    <definedName name="A53063020" localSheetId="2">#REF!</definedName>
    <definedName name="A53063020" localSheetId="1">#REF!</definedName>
    <definedName name="A53063020" localSheetId="5">#REF!</definedName>
    <definedName name="A53063020" localSheetId="4">#REF!</definedName>
    <definedName name="A53063020" localSheetId="10">#REF!</definedName>
    <definedName name="A53063020">#REF!</definedName>
    <definedName name="A53064010" localSheetId="7">#REF!</definedName>
    <definedName name="A53064010" localSheetId="3">#REF!</definedName>
    <definedName name="A53064010" localSheetId="6">#REF!</definedName>
    <definedName name="A53064010" localSheetId="2">#REF!</definedName>
    <definedName name="A53064010" localSheetId="1">#REF!</definedName>
    <definedName name="A53064010" localSheetId="5">#REF!</definedName>
    <definedName name="A53064010" localSheetId="4">#REF!</definedName>
    <definedName name="A53064010" localSheetId="10">#REF!</definedName>
    <definedName name="A53064010">#REF!</definedName>
    <definedName name="A53064020" localSheetId="7">#REF!</definedName>
    <definedName name="A53064020" localSheetId="3">#REF!</definedName>
    <definedName name="A53064020" localSheetId="6">#REF!</definedName>
    <definedName name="A53064020" localSheetId="2">#REF!</definedName>
    <definedName name="A53064020" localSheetId="1">#REF!</definedName>
    <definedName name="A53064020" localSheetId="5">#REF!</definedName>
    <definedName name="A53064020" localSheetId="4">#REF!</definedName>
    <definedName name="A53064020" localSheetId="10">#REF!</definedName>
    <definedName name="A53064020">#REF!</definedName>
    <definedName name="A53065010" localSheetId="7">#REF!</definedName>
    <definedName name="A53065010" localSheetId="3">#REF!</definedName>
    <definedName name="A53065010" localSheetId="6">#REF!</definedName>
    <definedName name="A53065010" localSheetId="2">#REF!</definedName>
    <definedName name="A53065010" localSheetId="1">#REF!</definedName>
    <definedName name="A53065010" localSheetId="5">#REF!</definedName>
    <definedName name="A53065010" localSheetId="4">#REF!</definedName>
    <definedName name="A53065010" localSheetId="10">#REF!</definedName>
    <definedName name="A53065010">#REF!</definedName>
    <definedName name="A53065020" localSheetId="7">#REF!</definedName>
    <definedName name="A53065020" localSheetId="3">#REF!</definedName>
    <definedName name="A53065020" localSheetId="6">#REF!</definedName>
    <definedName name="A53065020" localSheetId="2">#REF!</definedName>
    <definedName name="A53065020" localSheetId="1">#REF!</definedName>
    <definedName name="A53065020" localSheetId="5">#REF!</definedName>
    <definedName name="A53065020" localSheetId="4">#REF!</definedName>
    <definedName name="A53065020" localSheetId="10">#REF!</definedName>
    <definedName name="A53065020">#REF!</definedName>
    <definedName name="A53065030" localSheetId="7">#REF!</definedName>
    <definedName name="A53065030" localSheetId="3">#REF!</definedName>
    <definedName name="A53065030" localSheetId="6">#REF!</definedName>
    <definedName name="A53065030" localSheetId="2">#REF!</definedName>
    <definedName name="A53065030" localSheetId="1">#REF!</definedName>
    <definedName name="A53065030" localSheetId="5">#REF!</definedName>
    <definedName name="A53065030" localSheetId="4">#REF!</definedName>
    <definedName name="A53065030" localSheetId="10">#REF!</definedName>
    <definedName name="A53065030">#REF!</definedName>
    <definedName name="A53065040" localSheetId="7">#REF!</definedName>
    <definedName name="A53065040" localSheetId="3">#REF!</definedName>
    <definedName name="A53065040" localSheetId="6">#REF!</definedName>
    <definedName name="A53065040" localSheetId="2">#REF!</definedName>
    <definedName name="A53065040" localSheetId="1">#REF!</definedName>
    <definedName name="A53065040" localSheetId="5">#REF!</definedName>
    <definedName name="A53065040" localSheetId="4">#REF!</definedName>
    <definedName name="A53065040" localSheetId="10">#REF!</definedName>
    <definedName name="A53065040">#REF!</definedName>
    <definedName name="A53065050" localSheetId="7">#REF!</definedName>
    <definedName name="A53065050" localSheetId="3">#REF!</definedName>
    <definedName name="A53065050" localSheetId="6">#REF!</definedName>
    <definedName name="A53065050" localSheetId="2">#REF!</definedName>
    <definedName name="A53065050" localSheetId="1">#REF!</definedName>
    <definedName name="A53065050" localSheetId="5">#REF!</definedName>
    <definedName name="A53065050" localSheetId="4">#REF!</definedName>
    <definedName name="A53065050" localSheetId="10">#REF!</definedName>
    <definedName name="A53065050">#REF!</definedName>
    <definedName name="A53065060" localSheetId="7">#REF!</definedName>
    <definedName name="A53065060" localSheetId="3">#REF!</definedName>
    <definedName name="A53065060" localSheetId="6">#REF!</definedName>
    <definedName name="A53065060" localSheetId="2">#REF!</definedName>
    <definedName name="A53065060" localSheetId="1">#REF!</definedName>
    <definedName name="A53065060" localSheetId="5">#REF!</definedName>
    <definedName name="A53065060" localSheetId="4">#REF!</definedName>
    <definedName name="A53065060" localSheetId="10">#REF!</definedName>
    <definedName name="A53065060">#REF!</definedName>
    <definedName name="A53065070" localSheetId="7">#REF!</definedName>
    <definedName name="A53065070" localSheetId="3">#REF!</definedName>
    <definedName name="A53065070" localSheetId="6">#REF!</definedName>
    <definedName name="A53065070" localSheetId="2">#REF!</definedName>
    <definedName name="A53065070" localSheetId="1">#REF!</definedName>
    <definedName name="A53065070" localSheetId="5">#REF!</definedName>
    <definedName name="A53065070" localSheetId="4">#REF!</definedName>
    <definedName name="A53065070" localSheetId="10">#REF!</definedName>
    <definedName name="A53065070">#REF!</definedName>
    <definedName name="A53065990" localSheetId="7">#REF!</definedName>
    <definedName name="A53065990" localSheetId="3">#REF!</definedName>
    <definedName name="A53065990" localSheetId="6">#REF!</definedName>
    <definedName name="A53065990" localSheetId="2">#REF!</definedName>
    <definedName name="A53065990" localSheetId="1">#REF!</definedName>
    <definedName name="A53065990" localSheetId="5">#REF!</definedName>
    <definedName name="A53065990" localSheetId="4">#REF!</definedName>
    <definedName name="A53065990" localSheetId="10">#REF!</definedName>
    <definedName name="A53065990">#REF!</definedName>
    <definedName name="A53066010" localSheetId="7">#REF!</definedName>
    <definedName name="A53066010" localSheetId="3">#REF!</definedName>
    <definedName name="A53066010" localSheetId="6">#REF!</definedName>
    <definedName name="A53066010" localSheetId="2">#REF!</definedName>
    <definedName name="A53066010" localSheetId="1">#REF!</definedName>
    <definedName name="A53066010" localSheetId="5">#REF!</definedName>
    <definedName name="A53066010" localSheetId="4">#REF!</definedName>
    <definedName name="A53066010" localSheetId="10">#REF!</definedName>
    <definedName name="A53066010">#REF!</definedName>
    <definedName name="A53066020" localSheetId="7">#REF!</definedName>
    <definedName name="A53066020" localSheetId="3">#REF!</definedName>
    <definedName name="A53066020" localSheetId="6">#REF!</definedName>
    <definedName name="A53066020" localSheetId="2">#REF!</definedName>
    <definedName name="A53066020" localSheetId="1">#REF!</definedName>
    <definedName name="A53066020" localSheetId="5">#REF!</definedName>
    <definedName name="A53066020" localSheetId="4">#REF!</definedName>
    <definedName name="A53066020" localSheetId="10">#REF!</definedName>
    <definedName name="A53066020">#REF!</definedName>
    <definedName name="A53066030" localSheetId="7">#REF!</definedName>
    <definedName name="A53066030" localSheetId="3">#REF!</definedName>
    <definedName name="A53066030" localSheetId="6">#REF!</definedName>
    <definedName name="A53066030" localSheetId="2">#REF!</definedName>
    <definedName name="A53066030" localSheetId="1">#REF!</definedName>
    <definedName name="A53066030" localSheetId="5">#REF!</definedName>
    <definedName name="A53066030" localSheetId="4">#REF!</definedName>
    <definedName name="A53066030" localSheetId="10">#REF!</definedName>
    <definedName name="A53066030">#REF!</definedName>
    <definedName name="A53066040" localSheetId="7">#REF!</definedName>
    <definedName name="A53066040" localSheetId="3">#REF!</definedName>
    <definedName name="A53066040" localSheetId="6">#REF!</definedName>
    <definedName name="A53066040" localSheetId="2">#REF!</definedName>
    <definedName name="A53066040" localSheetId="1">#REF!</definedName>
    <definedName name="A53066040" localSheetId="5">#REF!</definedName>
    <definedName name="A53066040" localSheetId="4">#REF!</definedName>
    <definedName name="A53066040" localSheetId="10">#REF!</definedName>
    <definedName name="A53066040">#REF!</definedName>
    <definedName name="A53069010" localSheetId="7">#REF!</definedName>
    <definedName name="A53069010" localSheetId="3">#REF!</definedName>
    <definedName name="A53069010" localSheetId="6">#REF!</definedName>
    <definedName name="A53069010" localSheetId="2">#REF!</definedName>
    <definedName name="A53069010" localSheetId="1">#REF!</definedName>
    <definedName name="A53069010" localSheetId="5">#REF!</definedName>
    <definedName name="A53069010" localSheetId="4">#REF!</definedName>
    <definedName name="A53069010" localSheetId="10">#REF!</definedName>
    <definedName name="A53069010">#REF!</definedName>
    <definedName name="A53069020" localSheetId="7">#REF!</definedName>
    <definedName name="A53069020" localSheetId="3">#REF!</definedName>
    <definedName name="A53069020" localSheetId="6">#REF!</definedName>
    <definedName name="A53069020" localSheetId="2">#REF!</definedName>
    <definedName name="A53069020" localSheetId="1">#REF!</definedName>
    <definedName name="A53069020" localSheetId="5">#REF!</definedName>
    <definedName name="A53069020" localSheetId="4">#REF!</definedName>
    <definedName name="A53069020" localSheetId="10">#REF!</definedName>
    <definedName name="A53069020">#REF!</definedName>
    <definedName name="A53069030" localSheetId="7">#REF!</definedName>
    <definedName name="A53069030" localSheetId="3">#REF!</definedName>
    <definedName name="A53069030" localSheetId="6">#REF!</definedName>
    <definedName name="A53069030" localSheetId="2">#REF!</definedName>
    <definedName name="A53069030" localSheetId="1">#REF!</definedName>
    <definedName name="A53069030" localSheetId="5">#REF!</definedName>
    <definedName name="A53069030" localSheetId="4">#REF!</definedName>
    <definedName name="A53069030" localSheetId="10">#REF!</definedName>
    <definedName name="A53069030">#REF!</definedName>
    <definedName name="A53069040" localSheetId="7">#REF!</definedName>
    <definedName name="A53069040" localSheetId="3">#REF!</definedName>
    <definedName name="A53069040" localSheetId="6">#REF!</definedName>
    <definedName name="A53069040" localSheetId="2">#REF!</definedName>
    <definedName name="A53069040" localSheetId="1">#REF!</definedName>
    <definedName name="A53069040" localSheetId="5">#REF!</definedName>
    <definedName name="A53069040" localSheetId="4">#REF!</definedName>
    <definedName name="A53069040" localSheetId="10">#REF!</definedName>
    <definedName name="A53069040">#REF!</definedName>
    <definedName name="A53069050" localSheetId="7">#REF!</definedName>
    <definedName name="A53069050" localSheetId="3">#REF!</definedName>
    <definedName name="A53069050" localSheetId="6">#REF!</definedName>
    <definedName name="A53069050" localSheetId="2">#REF!</definedName>
    <definedName name="A53069050" localSheetId="1">#REF!</definedName>
    <definedName name="A53069050" localSheetId="5">#REF!</definedName>
    <definedName name="A53069050" localSheetId="4">#REF!</definedName>
    <definedName name="A53069050" localSheetId="10">#REF!</definedName>
    <definedName name="A53069050">#REF!</definedName>
    <definedName name="A53069060" localSheetId="7">#REF!</definedName>
    <definedName name="A53069060" localSheetId="3">#REF!</definedName>
    <definedName name="A53069060" localSheetId="6">#REF!</definedName>
    <definedName name="A53069060" localSheetId="2">#REF!</definedName>
    <definedName name="A53069060" localSheetId="1">#REF!</definedName>
    <definedName name="A53069060" localSheetId="5">#REF!</definedName>
    <definedName name="A53069060" localSheetId="4">#REF!</definedName>
    <definedName name="A53069060" localSheetId="10">#REF!</definedName>
    <definedName name="A53069060">#REF!</definedName>
    <definedName name="A53069070" localSheetId="7">#REF!</definedName>
    <definedName name="A53069070" localSheetId="3">#REF!</definedName>
    <definedName name="A53069070" localSheetId="6">#REF!</definedName>
    <definedName name="A53069070" localSheetId="2">#REF!</definedName>
    <definedName name="A53069070" localSheetId="1">#REF!</definedName>
    <definedName name="A53069070" localSheetId="5">#REF!</definedName>
    <definedName name="A53069070" localSheetId="4">#REF!</definedName>
    <definedName name="A53069070" localSheetId="10">#REF!</definedName>
    <definedName name="A53069070">#REF!</definedName>
    <definedName name="A53069080" localSheetId="7">#REF!</definedName>
    <definedName name="A53069080" localSheetId="3">#REF!</definedName>
    <definedName name="A53069080" localSheetId="6">#REF!</definedName>
    <definedName name="A53069080" localSheetId="2">#REF!</definedName>
    <definedName name="A53069080" localSheetId="1">#REF!</definedName>
    <definedName name="A53069080" localSheetId="5">#REF!</definedName>
    <definedName name="A53069080" localSheetId="4">#REF!</definedName>
    <definedName name="A53069080" localSheetId="10">#REF!</definedName>
    <definedName name="A53069080">#REF!</definedName>
    <definedName name="A53069090" localSheetId="7">#REF!</definedName>
    <definedName name="A53069090" localSheetId="3">#REF!</definedName>
    <definedName name="A53069090" localSheetId="6">#REF!</definedName>
    <definedName name="A53069090" localSheetId="2">#REF!</definedName>
    <definedName name="A53069090" localSheetId="1">#REF!</definedName>
    <definedName name="A53069090" localSheetId="5">#REF!</definedName>
    <definedName name="A53069090" localSheetId="4">#REF!</definedName>
    <definedName name="A53069090" localSheetId="10">#REF!</definedName>
    <definedName name="A53069090">#REF!</definedName>
    <definedName name="A53069100" localSheetId="7">#REF!</definedName>
    <definedName name="A53069100" localSheetId="3">#REF!</definedName>
    <definedName name="A53069100" localSheetId="6">#REF!</definedName>
    <definedName name="A53069100" localSheetId="2">#REF!</definedName>
    <definedName name="A53069100" localSheetId="1">#REF!</definedName>
    <definedName name="A53069100" localSheetId="5">#REF!</definedName>
    <definedName name="A53069100" localSheetId="4">#REF!</definedName>
    <definedName name="A53069100" localSheetId="10">#REF!</definedName>
    <definedName name="A53069100">#REF!</definedName>
    <definedName name="A53069110" localSheetId="7">#REF!</definedName>
    <definedName name="A53069110" localSheetId="3">#REF!</definedName>
    <definedName name="A53069110" localSheetId="6">#REF!</definedName>
    <definedName name="A53069110" localSheetId="2">#REF!</definedName>
    <definedName name="A53069110" localSheetId="1">#REF!</definedName>
    <definedName name="A53069110" localSheetId="5">#REF!</definedName>
    <definedName name="A53069110" localSheetId="4">#REF!</definedName>
    <definedName name="A53069110" localSheetId="10">#REF!</definedName>
    <definedName name="A53069110">#REF!</definedName>
    <definedName name="A53069120" localSheetId="7">#REF!</definedName>
    <definedName name="A53069120" localSheetId="3">#REF!</definedName>
    <definedName name="A53069120" localSheetId="6">#REF!</definedName>
    <definedName name="A53069120" localSheetId="2">#REF!</definedName>
    <definedName name="A53069120" localSheetId="1">#REF!</definedName>
    <definedName name="A53069120" localSheetId="5">#REF!</definedName>
    <definedName name="A53069120" localSheetId="4">#REF!</definedName>
    <definedName name="A53069120" localSheetId="10">#REF!</definedName>
    <definedName name="A53069120">#REF!</definedName>
    <definedName name="A53069130" localSheetId="7">#REF!</definedName>
    <definedName name="A53069130" localSheetId="3">#REF!</definedName>
    <definedName name="A53069130" localSheetId="6">#REF!</definedName>
    <definedName name="A53069130" localSheetId="2">#REF!</definedName>
    <definedName name="A53069130" localSheetId="1">#REF!</definedName>
    <definedName name="A53069130" localSheetId="5">#REF!</definedName>
    <definedName name="A53069130" localSheetId="4">#REF!</definedName>
    <definedName name="A53069130" localSheetId="10">#REF!</definedName>
    <definedName name="A53069130">#REF!</definedName>
    <definedName name="A53069140" localSheetId="7">#REF!</definedName>
    <definedName name="A53069140" localSheetId="3">#REF!</definedName>
    <definedName name="A53069140" localSheetId="6">#REF!</definedName>
    <definedName name="A53069140" localSheetId="2">#REF!</definedName>
    <definedName name="A53069140" localSheetId="1">#REF!</definedName>
    <definedName name="A53069140" localSheetId="5">#REF!</definedName>
    <definedName name="A53069140" localSheetId="4">#REF!</definedName>
    <definedName name="A53069140" localSheetId="10">#REF!</definedName>
    <definedName name="A53069140">#REF!</definedName>
    <definedName name="A53069990" localSheetId="7">#REF!</definedName>
    <definedName name="A53069990" localSheetId="3">#REF!</definedName>
    <definedName name="A53069990" localSheetId="6">#REF!</definedName>
    <definedName name="A53069990" localSheetId="2">#REF!</definedName>
    <definedName name="A53069990" localSheetId="1">#REF!</definedName>
    <definedName name="A53069990" localSheetId="5">#REF!</definedName>
    <definedName name="A53069990" localSheetId="4">#REF!</definedName>
    <definedName name="A53069990" localSheetId="10">#REF!</definedName>
    <definedName name="A53069990">#REF!</definedName>
    <definedName name="A54011010" localSheetId="7">#REF!</definedName>
    <definedName name="A54011010" localSheetId="3">#REF!</definedName>
    <definedName name="A54011010" localSheetId="6">#REF!</definedName>
    <definedName name="A54011010" localSheetId="2">#REF!</definedName>
    <definedName name="A54011010" localSheetId="1">#REF!</definedName>
    <definedName name="A54011010" localSheetId="5">#REF!</definedName>
    <definedName name="A54011010" localSheetId="4">#REF!</definedName>
    <definedName name="A54011010" localSheetId="10">#REF!</definedName>
    <definedName name="A54011010">#REF!</definedName>
    <definedName name="A54020010" localSheetId="7">#REF!</definedName>
    <definedName name="A54020010" localSheetId="3">#REF!</definedName>
    <definedName name="A54020010" localSheetId="6">#REF!</definedName>
    <definedName name="A54020010" localSheetId="2">#REF!</definedName>
    <definedName name="A54020010" localSheetId="1">#REF!</definedName>
    <definedName name="A54020010" localSheetId="5">#REF!</definedName>
    <definedName name="A54020010" localSheetId="4">#REF!</definedName>
    <definedName name="A54020010" localSheetId="10">#REF!</definedName>
    <definedName name="A54020010">#REF!</definedName>
    <definedName name="A54020020" localSheetId="7">#REF!</definedName>
    <definedName name="A54020020" localSheetId="3">#REF!</definedName>
    <definedName name="A54020020" localSheetId="6">#REF!</definedName>
    <definedName name="A54020020" localSheetId="2">#REF!</definedName>
    <definedName name="A54020020" localSheetId="1">#REF!</definedName>
    <definedName name="A54020020" localSheetId="5">#REF!</definedName>
    <definedName name="A54020020" localSheetId="4">#REF!</definedName>
    <definedName name="A54020020" localSheetId="10">#REF!</definedName>
    <definedName name="A54020020">#REF!</definedName>
    <definedName name="A54020030" localSheetId="7">#REF!</definedName>
    <definedName name="A54020030" localSheetId="3">#REF!</definedName>
    <definedName name="A54020030" localSheetId="6">#REF!</definedName>
    <definedName name="A54020030" localSheetId="2">#REF!</definedName>
    <definedName name="A54020030" localSheetId="1">#REF!</definedName>
    <definedName name="A54020030" localSheetId="5">#REF!</definedName>
    <definedName name="A54020030" localSheetId="4">#REF!</definedName>
    <definedName name="A54020030" localSheetId="10">#REF!</definedName>
    <definedName name="A54020030">#REF!</definedName>
    <definedName name="A54029990" localSheetId="7">#REF!</definedName>
    <definedName name="A54029990" localSheetId="3">#REF!</definedName>
    <definedName name="A54029990" localSheetId="6">#REF!</definedName>
    <definedName name="A54029990" localSheetId="2">#REF!</definedName>
    <definedName name="A54029990" localSheetId="1">#REF!</definedName>
    <definedName name="A54029990" localSheetId="5">#REF!</definedName>
    <definedName name="A54029990" localSheetId="4">#REF!</definedName>
    <definedName name="A54029990" localSheetId="10">#REF!</definedName>
    <definedName name="A54029990">#REF!</definedName>
    <definedName name="A54030010" localSheetId="7">#REF!</definedName>
    <definedName name="A54030010" localSheetId="3">#REF!</definedName>
    <definedName name="A54030010" localSheetId="6">#REF!</definedName>
    <definedName name="A54030010" localSheetId="2">#REF!</definedName>
    <definedName name="A54030010" localSheetId="1">#REF!</definedName>
    <definedName name="A54030010" localSheetId="5">#REF!</definedName>
    <definedName name="A54030010" localSheetId="4">#REF!</definedName>
    <definedName name="A54030010" localSheetId="10">#REF!</definedName>
    <definedName name="A54030010">#REF!</definedName>
    <definedName name="A54030020" localSheetId="7">#REF!</definedName>
    <definedName name="A54030020" localSheetId="3">#REF!</definedName>
    <definedName name="A54030020" localSheetId="6">#REF!</definedName>
    <definedName name="A54030020" localSheetId="2">#REF!</definedName>
    <definedName name="A54030020" localSheetId="1">#REF!</definedName>
    <definedName name="A54030020" localSheetId="5">#REF!</definedName>
    <definedName name="A54030020" localSheetId="4">#REF!</definedName>
    <definedName name="A54030020" localSheetId="10">#REF!</definedName>
    <definedName name="A54030020">#REF!</definedName>
    <definedName name="A54030030" localSheetId="7">#REF!</definedName>
    <definedName name="A54030030" localSheetId="3">#REF!</definedName>
    <definedName name="A54030030" localSheetId="6">#REF!</definedName>
    <definedName name="A54030030" localSheetId="2">#REF!</definedName>
    <definedName name="A54030030" localSheetId="1">#REF!</definedName>
    <definedName name="A54030030" localSheetId="5">#REF!</definedName>
    <definedName name="A54030030" localSheetId="4">#REF!</definedName>
    <definedName name="A54030030" localSheetId="10">#REF!</definedName>
    <definedName name="A54030030">#REF!</definedName>
    <definedName name="A54040008" localSheetId="7">#REF!</definedName>
    <definedName name="A54040008" localSheetId="3">#REF!</definedName>
    <definedName name="A54040008" localSheetId="6">#REF!</definedName>
    <definedName name="A54040008" localSheetId="2">#REF!</definedName>
    <definedName name="A54040008" localSheetId="1">#REF!</definedName>
    <definedName name="A54040008" localSheetId="5">#REF!</definedName>
    <definedName name="A54040008" localSheetId="4">#REF!</definedName>
    <definedName name="A54040008" localSheetId="10">#REF!</definedName>
    <definedName name="A54040008">#REF!</definedName>
    <definedName name="A54040010" localSheetId="7">#REF!</definedName>
    <definedName name="A54040010" localSheetId="3">#REF!</definedName>
    <definedName name="A54040010" localSheetId="6">#REF!</definedName>
    <definedName name="A54040010" localSheetId="2">#REF!</definedName>
    <definedName name="A54040010" localSheetId="1">#REF!</definedName>
    <definedName name="A54040010" localSheetId="5">#REF!</definedName>
    <definedName name="A54040010" localSheetId="4">#REF!</definedName>
    <definedName name="A54040010" localSheetId="10">#REF!</definedName>
    <definedName name="A54040010">#REF!</definedName>
    <definedName name="A54040020" localSheetId="7">#REF!</definedName>
    <definedName name="A54040020" localSheetId="3">#REF!</definedName>
    <definedName name="A54040020" localSheetId="6">#REF!</definedName>
    <definedName name="A54040020" localSheetId="2">#REF!</definedName>
    <definedName name="A54040020" localSheetId="1">#REF!</definedName>
    <definedName name="A54040020" localSheetId="5">#REF!</definedName>
    <definedName name="A54040020" localSheetId="4">#REF!</definedName>
    <definedName name="A54040020" localSheetId="10">#REF!</definedName>
    <definedName name="A54040020">#REF!</definedName>
    <definedName name="A54040030" localSheetId="7">#REF!</definedName>
    <definedName name="A54040030" localSheetId="3">#REF!</definedName>
    <definedName name="A54040030" localSheetId="6">#REF!</definedName>
    <definedName name="A54040030" localSheetId="2">#REF!</definedName>
    <definedName name="A54040030" localSheetId="1">#REF!</definedName>
    <definedName name="A54040030" localSheetId="5">#REF!</definedName>
    <definedName name="A54040030" localSheetId="4">#REF!</definedName>
    <definedName name="A54040030" localSheetId="10">#REF!</definedName>
    <definedName name="A54040030">#REF!</definedName>
    <definedName name="A54040040" localSheetId="7">#REF!</definedName>
    <definedName name="A54040040" localSheetId="3">#REF!</definedName>
    <definedName name="A54040040" localSheetId="6">#REF!</definedName>
    <definedName name="A54040040" localSheetId="2">#REF!</definedName>
    <definedName name="A54040040" localSheetId="1">#REF!</definedName>
    <definedName name="A54040040" localSheetId="5">#REF!</definedName>
    <definedName name="A54040040" localSheetId="4">#REF!</definedName>
    <definedName name="A54040040" localSheetId="10">#REF!</definedName>
    <definedName name="A54040040">#REF!</definedName>
    <definedName name="A54040050" localSheetId="7">#REF!</definedName>
    <definedName name="A54040050" localSheetId="3">#REF!</definedName>
    <definedName name="A54040050" localSheetId="6">#REF!</definedName>
    <definedName name="A54040050" localSheetId="2">#REF!</definedName>
    <definedName name="A54040050" localSheetId="1">#REF!</definedName>
    <definedName name="A54040050" localSheetId="5">#REF!</definedName>
    <definedName name="A54040050" localSheetId="4">#REF!</definedName>
    <definedName name="A54040050" localSheetId="10">#REF!</definedName>
    <definedName name="A54040050">#REF!</definedName>
    <definedName name="A54050010" localSheetId="7">#REF!</definedName>
    <definedName name="A54050010" localSheetId="3">#REF!</definedName>
    <definedName name="A54050010" localSheetId="6">#REF!</definedName>
    <definedName name="A54050010" localSheetId="2">#REF!</definedName>
    <definedName name="A54050010" localSheetId="1">#REF!</definedName>
    <definedName name="A54050010" localSheetId="5">#REF!</definedName>
    <definedName name="A54050010" localSheetId="4">#REF!</definedName>
    <definedName name="A54050010" localSheetId="10">#REF!</definedName>
    <definedName name="A54050010">#REF!</definedName>
    <definedName name="A54050020" localSheetId="7">#REF!</definedName>
    <definedName name="A54050020" localSheetId="3">#REF!</definedName>
    <definedName name="A54050020" localSheetId="6">#REF!</definedName>
    <definedName name="A54050020" localSheetId="2">#REF!</definedName>
    <definedName name="A54050020" localSheetId="1">#REF!</definedName>
    <definedName name="A54050020" localSheetId="5">#REF!</definedName>
    <definedName name="A54050020" localSheetId="4">#REF!</definedName>
    <definedName name="A54050020" localSheetId="10">#REF!</definedName>
    <definedName name="A54050020">#REF!</definedName>
    <definedName name="A54050030" localSheetId="7">#REF!</definedName>
    <definedName name="A54050030" localSheetId="3">#REF!</definedName>
    <definedName name="A54050030" localSheetId="6">#REF!</definedName>
    <definedName name="A54050030" localSheetId="2">#REF!</definedName>
    <definedName name="A54050030" localSheetId="1">#REF!</definedName>
    <definedName name="A54050030" localSheetId="5">#REF!</definedName>
    <definedName name="A54050030" localSheetId="4">#REF!</definedName>
    <definedName name="A54050030" localSheetId="10">#REF!</definedName>
    <definedName name="A54050030">#REF!</definedName>
    <definedName name="A54050040" localSheetId="7">#REF!</definedName>
    <definedName name="A54050040" localSheetId="3">#REF!</definedName>
    <definedName name="A54050040" localSheetId="6">#REF!</definedName>
    <definedName name="A54050040" localSheetId="2">#REF!</definedName>
    <definedName name="A54050040" localSheetId="1">#REF!</definedName>
    <definedName name="A54050040" localSheetId="5">#REF!</definedName>
    <definedName name="A54050040" localSheetId="4">#REF!</definedName>
    <definedName name="A54050040" localSheetId="10">#REF!</definedName>
    <definedName name="A54050040">#REF!</definedName>
    <definedName name="A54051010" localSheetId="7">#REF!</definedName>
    <definedName name="A54051010" localSheetId="3">#REF!</definedName>
    <definedName name="A54051010" localSheetId="6">#REF!</definedName>
    <definedName name="A54051010" localSheetId="2">#REF!</definedName>
    <definedName name="A54051010" localSheetId="1">#REF!</definedName>
    <definedName name="A54051010" localSheetId="5">#REF!</definedName>
    <definedName name="A54051010" localSheetId="4">#REF!</definedName>
    <definedName name="A54051010" localSheetId="10">#REF!</definedName>
    <definedName name="A54051010">#REF!</definedName>
    <definedName name="A54051020" localSheetId="7">#REF!</definedName>
    <definedName name="A54051020" localSheetId="3">#REF!</definedName>
    <definedName name="A54051020" localSheetId="6">#REF!</definedName>
    <definedName name="A54051020" localSheetId="2">#REF!</definedName>
    <definedName name="A54051020" localSheetId="1">#REF!</definedName>
    <definedName name="A54051020" localSheetId="5">#REF!</definedName>
    <definedName name="A54051020" localSheetId="4">#REF!</definedName>
    <definedName name="A54051020" localSheetId="10">#REF!</definedName>
    <definedName name="A54051020">#REF!</definedName>
    <definedName name="A54051030" localSheetId="7">#REF!</definedName>
    <definedName name="A54051030" localSheetId="3">#REF!</definedName>
    <definedName name="A54051030" localSheetId="6">#REF!</definedName>
    <definedName name="A54051030" localSheetId="2">#REF!</definedName>
    <definedName name="A54051030" localSheetId="1">#REF!</definedName>
    <definedName name="A54051030" localSheetId="5">#REF!</definedName>
    <definedName name="A54051030" localSheetId="4">#REF!</definedName>
    <definedName name="A54051030" localSheetId="10">#REF!</definedName>
    <definedName name="A54051030">#REF!</definedName>
    <definedName name="A54051040" localSheetId="7">#REF!</definedName>
    <definedName name="A54051040" localSheetId="3">#REF!</definedName>
    <definedName name="A54051040" localSheetId="6">#REF!</definedName>
    <definedName name="A54051040" localSheetId="2">#REF!</definedName>
    <definedName name="A54051040" localSheetId="1">#REF!</definedName>
    <definedName name="A54051040" localSheetId="5">#REF!</definedName>
    <definedName name="A54051040" localSheetId="4">#REF!</definedName>
    <definedName name="A54051040" localSheetId="10">#REF!</definedName>
    <definedName name="A54051040">#REF!</definedName>
    <definedName name="A54052010" localSheetId="7">#REF!</definedName>
    <definedName name="A54052010" localSheetId="3">#REF!</definedName>
    <definedName name="A54052010" localSheetId="6">#REF!</definedName>
    <definedName name="A54052010" localSheetId="2">#REF!</definedName>
    <definedName name="A54052010" localSheetId="1">#REF!</definedName>
    <definedName name="A54052010" localSheetId="5">#REF!</definedName>
    <definedName name="A54052010" localSheetId="4">#REF!</definedName>
    <definedName name="A54052010" localSheetId="10">#REF!</definedName>
    <definedName name="A54052010">#REF!</definedName>
    <definedName name="A54052020" localSheetId="7">#REF!</definedName>
    <definedName name="A54052020" localSheetId="3">#REF!</definedName>
    <definedName name="A54052020" localSheetId="6">#REF!</definedName>
    <definedName name="A54052020" localSheetId="2">#REF!</definedName>
    <definedName name="A54052020" localSheetId="1">#REF!</definedName>
    <definedName name="A54052020" localSheetId="5">#REF!</definedName>
    <definedName name="A54052020" localSheetId="4">#REF!</definedName>
    <definedName name="A54052020" localSheetId="10">#REF!</definedName>
    <definedName name="A54052020">#REF!</definedName>
    <definedName name="A54052030" localSheetId="7">#REF!</definedName>
    <definedName name="A54052030" localSheetId="3">#REF!</definedName>
    <definedName name="A54052030" localSheetId="6">#REF!</definedName>
    <definedName name="A54052030" localSheetId="2">#REF!</definedName>
    <definedName name="A54052030" localSheetId="1">#REF!</definedName>
    <definedName name="A54052030" localSheetId="5">#REF!</definedName>
    <definedName name="A54052030" localSheetId="4">#REF!</definedName>
    <definedName name="A54052030" localSheetId="10">#REF!</definedName>
    <definedName name="A54052030">#REF!</definedName>
    <definedName name="A54060010" localSheetId="7">#REF!</definedName>
    <definedName name="A54060010" localSheetId="3">#REF!</definedName>
    <definedName name="A54060010" localSheetId="6">#REF!</definedName>
    <definedName name="A54060010" localSheetId="2">#REF!</definedName>
    <definedName name="A54060010" localSheetId="1">#REF!</definedName>
    <definedName name="A54060010" localSheetId="5">#REF!</definedName>
    <definedName name="A54060010" localSheetId="4">#REF!</definedName>
    <definedName name="A54060010" localSheetId="10">#REF!</definedName>
    <definedName name="A54060010">#REF!</definedName>
    <definedName name="A54060020" localSheetId="7">#REF!</definedName>
    <definedName name="A54060020" localSheetId="3">#REF!</definedName>
    <definedName name="A54060020" localSheetId="6">#REF!</definedName>
    <definedName name="A54060020" localSheetId="2">#REF!</definedName>
    <definedName name="A54060020" localSheetId="1">#REF!</definedName>
    <definedName name="A54060020" localSheetId="5">#REF!</definedName>
    <definedName name="A54060020" localSheetId="4">#REF!</definedName>
    <definedName name="A54060020" localSheetId="10">#REF!</definedName>
    <definedName name="A54060020">#REF!</definedName>
    <definedName name="A54060030" localSheetId="7">#REF!</definedName>
    <definedName name="A54060030" localSheetId="3">#REF!</definedName>
    <definedName name="A54060030" localSheetId="6">#REF!</definedName>
    <definedName name="A54060030" localSheetId="2">#REF!</definedName>
    <definedName name="A54060030" localSheetId="1">#REF!</definedName>
    <definedName name="A54060030" localSheetId="5">#REF!</definedName>
    <definedName name="A54060030" localSheetId="4">#REF!</definedName>
    <definedName name="A54060030" localSheetId="10">#REF!</definedName>
    <definedName name="A54060030">#REF!</definedName>
    <definedName name="A54060040" localSheetId="7">#REF!</definedName>
    <definedName name="A54060040" localSheetId="3">#REF!</definedName>
    <definedName name="A54060040" localSheetId="6">#REF!</definedName>
    <definedName name="A54060040" localSheetId="2">#REF!</definedName>
    <definedName name="A54060040" localSheetId="1">#REF!</definedName>
    <definedName name="A54060040" localSheetId="5">#REF!</definedName>
    <definedName name="A54060040" localSheetId="4">#REF!</definedName>
    <definedName name="A54060040" localSheetId="10">#REF!</definedName>
    <definedName name="A54060040">#REF!</definedName>
    <definedName name="A54060050" localSheetId="7">#REF!</definedName>
    <definedName name="A54060050" localSheetId="3">#REF!</definedName>
    <definedName name="A54060050" localSheetId="6">#REF!</definedName>
    <definedName name="A54060050" localSheetId="2">#REF!</definedName>
    <definedName name="A54060050" localSheetId="1">#REF!</definedName>
    <definedName name="A54060050" localSheetId="5">#REF!</definedName>
    <definedName name="A54060050" localSheetId="4">#REF!</definedName>
    <definedName name="A54060050" localSheetId="10">#REF!</definedName>
    <definedName name="A54060050">#REF!</definedName>
    <definedName name="A54070010" localSheetId="7">#REF!</definedName>
    <definedName name="A54070010" localSheetId="3">#REF!</definedName>
    <definedName name="A54070010" localSheetId="6">#REF!</definedName>
    <definedName name="A54070010" localSheetId="2">#REF!</definedName>
    <definedName name="A54070010" localSheetId="1">#REF!</definedName>
    <definedName name="A54070010" localSheetId="5">#REF!</definedName>
    <definedName name="A54070010" localSheetId="4">#REF!</definedName>
    <definedName name="A54070010" localSheetId="10">#REF!</definedName>
    <definedName name="A54070010">#REF!</definedName>
    <definedName name="A54070020" localSheetId="7">#REF!</definedName>
    <definedName name="A54070020" localSheetId="3">#REF!</definedName>
    <definedName name="A54070020" localSheetId="6">#REF!</definedName>
    <definedName name="A54070020" localSheetId="2">#REF!</definedName>
    <definedName name="A54070020" localSheetId="1">#REF!</definedName>
    <definedName name="A54070020" localSheetId="5">#REF!</definedName>
    <definedName name="A54070020" localSheetId="4">#REF!</definedName>
    <definedName name="A54070020" localSheetId="10">#REF!</definedName>
    <definedName name="A54070020">#REF!</definedName>
    <definedName name="A55010010" localSheetId="7">#REF!</definedName>
    <definedName name="A55010010" localSheetId="3">#REF!</definedName>
    <definedName name="A55010010" localSheetId="6">#REF!</definedName>
    <definedName name="A55010010" localSheetId="2">#REF!</definedName>
    <definedName name="A55010010" localSheetId="1">#REF!</definedName>
    <definedName name="A55010010" localSheetId="5">#REF!</definedName>
    <definedName name="A55010010" localSheetId="4">#REF!</definedName>
    <definedName name="A55010010" localSheetId="10">#REF!</definedName>
    <definedName name="A55010010">#REF!</definedName>
    <definedName name="A55020010" localSheetId="7">#REF!</definedName>
    <definedName name="A55020010" localSheetId="3">#REF!</definedName>
    <definedName name="A55020010" localSheetId="6">#REF!</definedName>
    <definedName name="A55020010" localSheetId="2">#REF!</definedName>
    <definedName name="A55020010" localSheetId="1">#REF!</definedName>
    <definedName name="A55020010" localSheetId="5">#REF!</definedName>
    <definedName name="A55020010" localSheetId="4">#REF!</definedName>
    <definedName name="A55020010" localSheetId="10">#REF!</definedName>
    <definedName name="A55020010">#REF!</definedName>
    <definedName name="A55020020" localSheetId="7">#REF!</definedName>
    <definedName name="A55020020" localSheetId="3">#REF!</definedName>
    <definedName name="A55020020" localSheetId="6">#REF!</definedName>
    <definedName name="A55020020" localSheetId="2">#REF!</definedName>
    <definedName name="A55020020" localSheetId="1">#REF!</definedName>
    <definedName name="A55020020" localSheetId="5">#REF!</definedName>
    <definedName name="A55020020" localSheetId="4">#REF!</definedName>
    <definedName name="A55020020" localSheetId="10">#REF!</definedName>
    <definedName name="A55020020">#REF!</definedName>
    <definedName name="A55020030" localSheetId="7">#REF!</definedName>
    <definedName name="A55020030" localSheetId="3">#REF!</definedName>
    <definedName name="A55020030" localSheetId="6">#REF!</definedName>
    <definedName name="A55020030" localSheetId="2">#REF!</definedName>
    <definedName name="A55020030" localSheetId="1">#REF!</definedName>
    <definedName name="A55020030" localSheetId="5">#REF!</definedName>
    <definedName name="A55020030" localSheetId="4">#REF!</definedName>
    <definedName name="A55020030" localSheetId="10">#REF!</definedName>
    <definedName name="A55020030">#REF!</definedName>
    <definedName name="A61010010" localSheetId="7">#REF!</definedName>
    <definedName name="A61010010" localSheetId="3">#REF!</definedName>
    <definedName name="A61010010" localSheetId="6">#REF!</definedName>
    <definedName name="A61010010" localSheetId="2">#REF!</definedName>
    <definedName name="A61010010" localSheetId="1">#REF!</definedName>
    <definedName name="A61010010" localSheetId="5">#REF!</definedName>
    <definedName name="A61010010" localSheetId="4">#REF!</definedName>
    <definedName name="A61010010" localSheetId="10">#REF!</definedName>
    <definedName name="A61010010">#REF!</definedName>
    <definedName name="A61010020" localSheetId="7">#REF!</definedName>
    <definedName name="A61010020" localSheetId="3">#REF!</definedName>
    <definedName name="A61010020" localSheetId="6">#REF!</definedName>
    <definedName name="A61010020" localSheetId="2">#REF!</definedName>
    <definedName name="A61010020" localSheetId="1">#REF!</definedName>
    <definedName name="A61010020" localSheetId="5">#REF!</definedName>
    <definedName name="A61010020" localSheetId="4">#REF!</definedName>
    <definedName name="A61010020" localSheetId="10">#REF!</definedName>
    <definedName name="A61010020">#REF!</definedName>
    <definedName name="A61010030" localSheetId="7">#REF!</definedName>
    <definedName name="A61010030" localSheetId="3">#REF!</definedName>
    <definedName name="A61010030" localSheetId="6">#REF!</definedName>
    <definedName name="A61010030" localSheetId="2">#REF!</definedName>
    <definedName name="A61010030" localSheetId="1">#REF!</definedName>
    <definedName name="A61010030" localSheetId="5">#REF!</definedName>
    <definedName name="A61010030" localSheetId="4">#REF!</definedName>
    <definedName name="A61010030" localSheetId="10">#REF!</definedName>
    <definedName name="A61010030">#REF!</definedName>
    <definedName name="A61010040" localSheetId="7">#REF!</definedName>
    <definedName name="A61010040" localSheetId="3">#REF!</definedName>
    <definedName name="A61010040" localSheetId="6">#REF!</definedName>
    <definedName name="A61010040" localSheetId="2">#REF!</definedName>
    <definedName name="A61010040" localSheetId="1">#REF!</definedName>
    <definedName name="A61010040" localSheetId="5">#REF!</definedName>
    <definedName name="A61010040" localSheetId="4">#REF!</definedName>
    <definedName name="A61010040" localSheetId="10">#REF!</definedName>
    <definedName name="A61010040">#REF!</definedName>
    <definedName name="A61010050" localSheetId="7">#REF!</definedName>
    <definedName name="A61010050" localSheetId="3">#REF!</definedName>
    <definedName name="A61010050" localSheetId="6">#REF!</definedName>
    <definedName name="A61010050" localSheetId="2">#REF!</definedName>
    <definedName name="A61010050" localSheetId="1">#REF!</definedName>
    <definedName name="A61010050" localSheetId="5">#REF!</definedName>
    <definedName name="A61010050" localSheetId="4">#REF!</definedName>
    <definedName name="A61010050" localSheetId="10">#REF!</definedName>
    <definedName name="A61010050">#REF!</definedName>
    <definedName name="A61010060" localSheetId="7">#REF!</definedName>
    <definedName name="A61010060" localSheetId="3">#REF!</definedName>
    <definedName name="A61010060" localSheetId="6">#REF!</definedName>
    <definedName name="A61010060" localSheetId="2">#REF!</definedName>
    <definedName name="A61010060" localSheetId="1">#REF!</definedName>
    <definedName name="A61010060" localSheetId="5">#REF!</definedName>
    <definedName name="A61010060" localSheetId="4">#REF!</definedName>
    <definedName name="A61010060" localSheetId="10">#REF!</definedName>
    <definedName name="A61010060">#REF!</definedName>
    <definedName name="A61010070" localSheetId="7">#REF!</definedName>
    <definedName name="A61010070" localSheetId="3">#REF!</definedName>
    <definedName name="A61010070" localSheetId="6">#REF!</definedName>
    <definedName name="A61010070" localSheetId="2">#REF!</definedName>
    <definedName name="A61010070" localSheetId="1">#REF!</definedName>
    <definedName name="A61010070" localSheetId="5">#REF!</definedName>
    <definedName name="A61010070" localSheetId="4">#REF!</definedName>
    <definedName name="A61010070" localSheetId="10">#REF!</definedName>
    <definedName name="A61010070">#REF!</definedName>
    <definedName name="A61010080" localSheetId="7">#REF!</definedName>
    <definedName name="A61010080" localSheetId="3">#REF!</definedName>
    <definedName name="A61010080" localSheetId="6">#REF!</definedName>
    <definedName name="A61010080" localSheetId="2">#REF!</definedName>
    <definedName name="A61010080" localSheetId="1">#REF!</definedName>
    <definedName name="A61010080" localSheetId="5">#REF!</definedName>
    <definedName name="A61010080" localSheetId="4">#REF!</definedName>
    <definedName name="A61010080" localSheetId="10">#REF!</definedName>
    <definedName name="A61010080">#REF!</definedName>
    <definedName name="A61010090" localSheetId="7">#REF!</definedName>
    <definedName name="A61010090" localSheetId="3">#REF!</definedName>
    <definedName name="A61010090" localSheetId="6">#REF!</definedName>
    <definedName name="A61010090" localSheetId="2">#REF!</definedName>
    <definedName name="A61010090" localSheetId="1">#REF!</definedName>
    <definedName name="A61010090" localSheetId="5">#REF!</definedName>
    <definedName name="A61010090" localSheetId="4">#REF!</definedName>
    <definedName name="A61010090" localSheetId="10">#REF!</definedName>
    <definedName name="A61010090">#REF!</definedName>
    <definedName name="A61010100" localSheetId="7">#REF!</definedName>
    <definedName name="A61010100" localSheetId="3">#REF!</definedName>
    <definedName name="A61010100" localSheetId="6">#REF!</definedName>
    <definedName name="A61010100" localSheetId="2">#REF!</definedName>
    <definedName name="A61010100" localSheetId="1">#REF!</definedName>
    <definedName name="A61010100" localSheetId="5">#REF!</definedName>
    <definedName name="A61010100" localSheetId="4">#REF!</definedName>
    <definedName name="A61010100" localSheetId="10">#REF!</definedName>
    <definedName name="A61010100">#REF!</definedName>
    <definedName name="A61010110" localSheetId="7">#REF!</definedName>
    <definedName name="A61010110" localSheetId="3">#REF!</definedName>
    <definedName name="A61010110" localSheetId="6">#REF!</definedName>
    <definedName name="A61010110" localSheetId="2">#REF!</definedName>
    <definedName name="A61010110" localSheetId="1">#REF!</definedName>
    <definedName name="A61010110" localSheetId="5">#REF!</definedName>
    <definedName name="A61010110" localSheetId="4">#REF!</definedName>
    <definedName name="A61010110" localSheetId="10">#REF!</definedName>
    <definedName name="A61010110">#REF!</definedName>
    <definedName name="A61010120" localSheetId="7">#REF!</definedName>
    <definedName name="A61010120" localSheetId="3">#REF!</definedName>
    <definedName name="A61010120" localSheetId="6">#REF!</definedName>
    <definedName name="A61010120" localSheetId="2">#REF!</definedName>
    <definedName name="A61010120" localSheetId="1">#REF!</definedName>
    <definedName name="A61010120" localSheetId="5">#REF!</definedName>
    <definedName name="A61010120" localSheetId="4">#REF!</definedName>
    <definedName name="A61010120" localSheetId="10">#REF!</definedName>
    <definedName name="A61010120">#REF!</definedName>
    <definedName name="A61010130" localSheetId="7">#REF!</definedName>
    <definedName name="A61010130" localSheetId="3">#REF!</definedName>
    <definedName name="A61010130" localSheetId="6">#REF!</definedName>
    <definedName name="A61010130" localSheetId="2">#REF!</definedName>
    <definedName name="A61010130" localSheetId="1">#REF!</definedName>
    <definedName name="A61010130" localSheetId="5">#REF!</definedName>
    <definedName name="A61010130" localSheetId="4">#REF!</definedName>
    <definedName name="A61010130" localSheetId="10">#REF!</definedName>
    <definedName name="A61010130">#REF!</definedName>
    <definedName name="A61010140" localSheetId="7">#REF!</definedName>
    <definedName name="A61010140" localSheetId="3">#REF!</definedName>
    <definedName name="A61010140" localSheetId="6">#REF!</definedName>
    <definedName name="A61010140" localSheetId="2">#REF!</definedName>
    <definedName name="A61010140" localSheetId="1">#REF!</definedName>
    <definedName name="A61010140" localSheetId="5">#REF!</definedName>
    <definedName name="A61010140" localSheetId="4">#REF!</definedName>
    <definedName name="A61010140" localSheetId="10">#REF!</definedName>
    <definedName name="A61010140">#REF!</definedName>
    <definedName name="A62010010" localSheetId="7">#REF!</definedName>
    <definedName name="A62010010" localSheetId="3">#REF!</definedName>
    <definedName name="A62010010" localSheetId="6">#REF!</definedName>
    <definedName name="A62010010" localSheetId="2">#REF!</definedName>
    <definedName name="A62010010" localSheetId="1">#REF!</definedName>
    <definedName name="A62010010" localSheetId="5">#REF!</definedName>
    <definedName name="A62010010" localSheetId="4">#REF!</definedName>
    <definedName name="A62010010" localSheetId="10">#REF!</definedName>
    <definedName name="A62010010">#REF!</definedName>
    <definedName name="A62010020" localSheetId="7">#REF!</definedName>
    <definedName name="A62010020" localSheetId="3">#REF!</definedName>
    <definedName name="A62010020" localSheetId="6">#REF!</definedName>
    <definedName name="A62010020" localSheetId="2">#REF!</definedName>
    <definedName name="A62010020" localSheetId="1">#REF!</definedName>
    <definedName name="A62010020" localSheetId="5">#REF!</definedName>
    <definedName name="A62010020" localSheetId="4">#REF!</definedName>
    <definedName name="A62010020" localSheetId="10">#REF!</definedName>
    <definedName name="A62010020">#REF!</definedName>
    <definedName name="A62010030" localSheetId="7">#REF!</definedName>
    <definedName name="A62010030" localSheetId="3">#REF!</definedName>
    <definedName name="A62010030" localSheetId="6">#REF!</definedName>
    <definedName name="A62010030" localSheetId="2">#REF!</definedName>
    <definedName name="A62010030" localSheetId="1">#REF!</definedName>
    <definedName name="A62010030" localSheetId="5">#REF!</definedName>
    <definedName name="A62010030" localSheetId="4">#REF!</definedName>
    <definedName name="A62010030" localSheetId="10">#REF!</definedName>
    <definedName name="A62010030">#REF!</definedName>
    <definedName name="A62010040" localSheetId="7">#REF!</definedName>
    <definedName name="A62010040" localSheetId="3">#REF!</definedName>
    <definedName name="A62010040" localSheetId="6">#REF!</definedName>
    <definedName name="A62010040" localSheetId="2">#REF!</definedName>
    <definedName name="A62010040" localSheetId="1">#REF!</definedName>
    <definedName name="A62010040" localSheetId="5">#REF!</definedName>
    <definedName name="A62010040" localSheetId="4">#REF!</definedName>
    <definedName name="A62010040" localSheetId="10">#REF!</definedName>
    <definedName name="A62010040">#REF!</definedName>
    <definedName name="A62010050" localSheetId="7">#REF!</definedName>
    <definedName name="A62010050" localSheetId="3">#REF!</definedName>
    <definedName name="A62010050" localSheetId="6">#REF!</definedName>
    <definedName name="A62010050" localSheetId="2">#REF!</definedName>
    <definedName name="A62010050" localSheetId="1">#REF!</definedName>
    <definedName name="A62010050" localSheetId="5">#REF!</definedName>
    <definedName name="A62010050" localSheetId="4">#REF!</definedName>
    <definedName name="A62010050" localSheetId="10">#REF!</definedName>
    <definedName name="A62010050">#REF!</definedName>
    <definedName name="A91000040" localSheetId="7">#REF!</definedName>
    <definedName name="A91000040" localSheetId="3">#REF!</definedName>
    <definedName name="A91000040" localSheetId="6">#REF!</definedName>
    <definedName name="A91000040" localSheetId="2">#REF!</definedName>
    <definedName name="A91000040" localSheetId="1">#REF!</definedName>
    <definedName name="A91000040" localSheetId="5">#REF!</definedName>
    <definedName name="A91000040" localSheetId="4">#REF!</definedName>
    <definedName name="A91000040" localSheetId="10">#REF!</definedName>
    <definedName name="A91000040">#REF!</definedName>
    <definedName name="A91030020" localSheetId="7">[5]Description!#REF!</definedName>
    <definedName name="A91030020" localSheetId="3">[5]Description!#REF!</definedName>
    <definedName name="A91030020" localSheetId="6">[5]Description!#REF!</definedName>
    <definedName name="A91030020" localSheetId="18">[6]Description!#REF!</definedName>
    <definedName name="A91030020" localSheetId="2">[5]Description!#REF!</definedName>
    <definedName name="A91030020" localSheetId="1">[5]Description!#REF!</definedName>
    <definedName name="A91030020" localSheetId="5">[5]Description!#REF!</definedName>
    <definedName name="A91030020" localSheetId="4">[5]Description!#REF!</definedName>
    <definedName name="A91030020" localSheetId="10">#REF!</definedName>
    <definedName name="A91030020">[5]Description!#REF!</definedName>
    <definedName name="A91100010" localSheetId="7">#REF!</definedName>
    <definedName name="A91100010" localSheetId="3">#REF!</definedName>
    <definedName name="A91100010" localSheetId="6">#REF!</definedName>
    <definedName name="A91100010" localSheetId="2">#REF!</definedName>
    <definedName name="A91100010" localSheetId="1">#REF!</definedName>
    <definedName name="A91100010" localSheetId="5">#REF!</definedName>
    <definedName name="A91100010" localSheetId="4">#REF!</definedName>
    <definedName name="A91100010" localSheetId="10">#REF!</definedName>
    <definedName name="A91100010">#REF!</definedName>
    <definedName name="A91100020" localSheetId="7">[5]Description!#REF!</definedName>
    <definedName name="A91100020" localSheetId="3">[5]Description!#REF!</definedName>
    <definedName name="A91100020" localSheetId="6">[5]Description!#REF!</definedName>
    <definedName name="A91100020" localSheetId="18">[6]Description!#REF!</definedName>
    <definedName name="A91100020" localSheetId="2">[5]Description!#REF!</definedName>
    <definedName name="A91100020" localSheetId="1">[5]Description!#REF!</definedName>
    <definedName name="A91100020" localSheetId="5">[5]Description!#REF!</definedName>
    <definedName name="A91100020" localSheetId="4">[5]Description!#REF!</definedName>
    <definedName name="A91100020" localSheetId="10">#REF!</definedName>
    <definedName name="A91100020">[5]Description!#REF!</definedName>
    <definedName name="A91100030" localSheetId="7">#REF!</definedName>
    <definedName name="A91100030" localSheetId="3">#REF!</definedName>
    <definedName name="A91100030" localSheetId="6">#REF!</definedName>
    <definedName name="A91100030" localSheetId="2">#REF!</definedName>
    <definedName name="A91100030" localSheetId="1">#REF!</definedName>
    <definedName name="A91100030" localSheetId="5">#REF!</definedName>
    <definedName name="A91100030" localSheetId="4">#REF!</definedName>
    <definedName name="A91100030" localSheetId="10">#REF!</definedName>
    <definedName name="A91100030">#REF!</definedName>
    <definedName name="A91100040" localSheetId="7">#REF!</definedName>
    <definedName name="A91100040" localSheetId="3">#REF!</definedName>
    <definedName name="A91100040" localSheetId="6">#REF!</definedName>
    <definedName name="A91100040" localSheetId="2">#REF!</definedName>
    <definedName name="A91100040" localSheetId="1">#REF!</definedName>
    <definedName name="A91100040" localSheetId="5">#REF!</definedName>
    <definedName name="A91100040" localSheetId="4">#REF!</definedName>
    <definedName name="A91100040" localSheetId="10">#REF!</definedName>
    <definedName name="A91100040">#REF!</definedName>
    <definedName name="A91100050" localSheetId="7">#REF!</definedName>
    <definedName name="A91100050" localSheetId="3">#REF!</definedName>
    <definedName name="A91100050" localSheetId="6">#REF!</definedName>
    <definedName name="A91100050" localSheetId="2">#REF!</definedName>
    <definedName name="A91100050" localSheetId="1">#REF!</definedName>
    <definedName name="A91100050" localSheetId="5">#REF!</definedName>
    <definedName name="A91100050" localSheetId="4">#REF!</definedName>
    <definedName name="A91100050" localSheetId="10">#REF!</definedName>
    <definedName name="A91100050">#REF!</definedName>
    <definedName name="A91100060" localSheetId="7">#REF!</definedName>
    <definedName name="A91100060" localSheetId="3">#REF!</definedName>
    <definedName name="A91100060" localSheetId="6">#REF!</definedName>
    <definedName name="A91100060" localSheetId="2">#REF!</definedName>
    <definedName name="A91100060" localSheetId="1">#REF!</definedName>
    <definedName name="A91100060" localSheetId="5">#REF!</definedName>
    <definedName name="A91100060" localSheetId="4">#REF!</definedName>
    <definedName name="A91100060" localSheetId="10">#REF!</definedName>
    <definedName name="A91100060">#REF!</definedName>
    <definedName name="A91100070" localSheetId="7">#REF!</definedName>
    <definedName name="A91100070" localSheetId="3">#REF!</definedName>
    <definedName name="A91100070" localSheetId="6">#REF!</definedName>
    <definedName name="A91100070" localSheetId="2">#REF!</definedName>
    <definedName name="A91100070" localSheetId="1">#REF!</definedName>
    <definedName name="A91100070" localSheetId="5">#REF!</definedName>
    <definedName name="A91100070" localSheetId="4">#REF!</definedName>
    <definedName name="A91100070" localSheetId="10">#REF!</definedName>
    <definedName name="A91100070">#REF!</definedName>
    <definedName name="A91100071" localSheetId="7">#REF!</definedName>
    <definedName name="A91100071" localSheetId="3">#REF!</definedName>
    <definedName name="A91100071" localSheetId="6">#REF!</definedName>
    <definedName name="A91100071" localSheetId="2">#REF!</definedName>
    <definedName name="A91100071" localSheetId="1">#REF!</definedName>
    <definedName name="A91100071" localSheetId="5">#REF!</definedName>
    <definedName name="A91100071" localSheetId="4">#REF!</definedName>
    <definedName name="A91100071" localSheetId="10">#REF!</definedName>
    <definedName name="A91100071">#REF!</definedName>
    <definedName name="A91100080" localSheetId="7">#REF!</definedName>
    <definedName name="A91100080" localSheetId="3">#REF!</definedName>
    <definedName name="A91100080" localSheetId="6">#REF!</definedName>
    <definedName name="A91100080" localSheetId="2">#REF!</definedName>
    <definedName name="A91100080" localSheetId="1">#REF!</definedName>
    <definedName name="A91100080" localSheetId="5">#REF!</definedName>
    <definedName name="A91100080" localSheetId="4">#REF!</definedName>
    <definedName name="A91100080" localSheetId="10">#REF!</definedName>
    <definedName name="A91100080">#REF!</definedName>
    <definedName name="A91100100" localSheetId="7">#REF!</definedName>
    <definedName name="A91100100" localSheetId="3">#REF!</definedName>
    <definedName name="A91100100" localSheetId="6">#REF!</definedName>
    <definedName name="A91100100" localSheetId="2">#REF!</definedName>
    <definedName name="A91100100" localSheetId="1">#REF!</definedName>
    <definedName name="A91100100" localSheetId="5">#REF!</definedName>
    <definedName name="A91100100" localSheetId="4">#REF!</definedName>
    <definedName name="A91100100" localSheetId="10">#REF!</definedName>
    <definedName name="A91100100">#REF!</definedName>
    <definedName name="A91100110" localSheetId="7">#REF!</definedName>
    <definedName name="A91100110" localSheetId="3">#REF!</definedName>
    <definedName name="A91100110" localSheetId="6">#REF!</definedName>
    <definedName name="A91100110" localSheetId="2">#REF!</definedName>
    <definedName name="A91100110" localSheetId="1">#REF!</definedName>
    <definedName name="A91100110" localSheetId="5">#REF!</definedName>
    <definedName name="A91100110" localSheetId="4">#REF!</definedName>
    <definedName name="A91100110" localSheetId="10">#REF!</definedName>
    <definedName name="A91100110">#REF!</definedName>
    <definedName name="A91100120" localSheetId="7">#REF!</definedName>
    <definedName name="A91100120" localSheetId="3">#REF!</definedName>
    <definedName name="A91100120" localSheetId="6">#REF!</definedName>
    <definedName name="A91100120" localSheetId="2">#REF!</definedName>
    <definedName name="A91100120" localSheetId="1">#REF!</definedName>
    <definedName name="A91100120" localSheetId="5">#REF!</definedName>
    <definedName name="A91100120" localSheetId="4">#REF!</definedName>
    <definedName name="A91100120" localSheetId="10">#REF!</definedName>
    <definedName name="A91100120">#REF!</definedName>
    <definedName name="A91100130" localSheetId="7">#REF!</definedName>
    <definedName name="A91100130" localSheetId="3">#REF!</definedName>
    <definedName name="A91100130" localSheetId="6">#REF!</definedName>
    <definedName name="A91100130" localSheetId="2">#REF!</definedName>
    <definedName name="A91100130" localSheetId="1">#REF!</definedName>
    <definedName name="A91100130" localSheetId="5">#REF!</definedName>
    <definedName name="A91100130" localSheetId="4">#REF!</definedName>
    <definedName name="A91100130" localSheetId="10">#REF!</definedName>
    <definedName name="A91100130">#REF!</definedName>
    <definedName name="A91100140" localSheetId="7">#REF!</definedName>
    <definedName name="A91100140" localSheetId="3">#REF!</definedName>
    <definedName name="A91100140" localSheetId="6">#REF!</definedName>
    <definedName name="A91100140" localSheetId="2">#REF!</definedName>
    <definedName name="A91100140" localSheetId="1">#REF!</definedName>
    <definedName name="A91100140" localSheetId="5">#REF!</definedName>
    <definedName name="A91100140" localSheetId="4">#REF!</definedName>
    <definedName name="A91100140" localSheetId="10">#REF!</definedName>
    <definedName name="A91100140">#REF!</definedName>
    <definedName name="A91100150" localSheetId="7">#REF!</definedName>
    <definedName name="A91100150" localSheetId="3">#REF!</definedName>
    <definedName name="A91100150" localSheetId="6">#REF!</definedName>
    <definedName name="A91100150" localSheetId="2">#REF!</definedName>
    <definedName name="A91100150" localSheetId="1">#REF!</definedName>
    <definedName name="A91100150" localSheetId="5">#REF!</definedName>
    <definedName name="A91100150" localSheetId="4">#REF!</definedName>
    <definedName name="A91100150" localSheetId="10">#REF!</definedName>
    <definedName name="A91100150">#REF!</definedName>
    <definedName name="A91100160" localSheetId="7">#REF!</definedName>
    <definedName name="A91100160" localSheetId="3">#REF!</definedName>
    <definedName name="A91100160" localSheetId="6">#REF!</definedName>
    <definedName name="A91100160" localSheetId="2">#REF!</definedName>
    <definedName name="A91100160" localSheetId="1">#REF!</definedName>
    <definedName name="A91100160" localSheetId="5">#REF!</definedName>
    <definedName name="A91100160" localSheetId="4">#REF!</definedName>
    <definedName name="A91100160" localSheetId="10">#REF!</definedName>
    <definedName name="A91100160">#REF!</definedName>
    <definedName name="A91100170" localSheetId="7">#REF!</definedName>
    <definedName name="A91100170" localSheetId="3">#REF!</definedName>
    <definedName name="A91100170" localSheetId="6">#REF!</definedName>
    <definedName name="A91100170" localSheetId="2">#REF!</definedName>
    <definedName name="A91100170" localSheetId="1">#REF!</definedName>
    <definedName name="A91100170" localSheetId="5">#REF!</definedName>
    <definedName name="A91100170" localSheetId="4">#REF!</definedName>
    <definedName name="A91100170" localSheetId="10">#REF!</definedName>
    <definedName name="A91100170">#REF!</definedName>
    <definedName name="A91100180" localSheetId="7">#REF!</definedName>
    <definedName name="A91100180" localSheetId="3">#REF!</definedName>
    <definedName name="A91100180" localSheetId="6">#REF!</definedName>
    <definedName name="A91100180" localSheetId="2">#REF!</definedName>
    <definedName name="A91100180" localSheetId="1">#REF!</definedName>
    <definedName name="A91100180" localSheetId="5">#REF!</definedName>
    <definedName name="A91100180" localSheetId="4">#REF!</definedName>
    <definedName name="A91100180" localSheetId="10">#REF!</definedName>
    <definedName name="A91100180">#REF!</definedName>
    <definedName name="A91100190" localSheetId="7">#REF!</definedName>
    <definedName name="A91100190" localSheetId="3">#REF!</definedName>
    <definedName name="A91100190" localSheetId="6">#REF!</definedName>
    <definedName name="A91100190" localSheetId="2">#REF!</definedName>
    <definedName name="A91100190" localSheetId="1">#REF!</definedName>
    <definedName name="A91100190" localSheetId="5">#REF!</definedName>
    <definedName name="A91100190" localSheetId="4">#REF!</definedName>
    <definedName name="A91100190" localSheetId="10">#REF!</definedName>
    <definedName name="A91100190">#REF!</definedName>
    <definedName name="A91100990" localSheetId="7">#REF!</definedName>
    <definedName name="A91100990" localSheetId="3">#REF!</definedName>
    <definedName name="A91100990" localSheetId="6">#REF!</definedName>
    <definedName name="A91100990" localSheetId="2">#REF!</definedName>
    <definedName name="A91100990" localSheetId="1">#REF!</definedName>
    <definedName name="A91100990" localSheetId="5">#REF!</definedName>
    <definedName name="A91100990" localSheetId="4">#REF!</definedName>
    <definedName name="A91100990" localSheetId="10">#REF!</definedName>
    <definedName name="A91100990">#REF!</definedName>
    <definedName name="A9110110" localSheetId="7">#REF!</definedName>
    <definedName name="A9110110" localSheetId="3">#REF!</definedName>
    <definedName name="A9110110" localSheetId="6">#REF!</definedName>
    <definedName name="A9110110" localSheetId="2">#REF!</definedName>
    <definedName name="A9110110" localSheetId="1">#REF!</definedName>
    <definedName name="A9110110" localSheetId="5">#REF!</definedName>
    <definedName name="A9110110" localSheetId="4">#REF!</definedName>
    <definedName name="A9110110" localSheetId="10">#REF!</definedName>
    <definedName name="A9110110">#REF!</definedName>
    <definedName name="A91109990" localSheetId="7">#REF!</definedName>
    <definedName name="A91109990" localSheetId="3">#REF!</definedName>
    <definedName name="A91109990" localSheetId="6">#REF!</definedName>
    <definedName name="A91109990" localSheetId="2">#REF!</definedName>
    <definedName name="A91109990" localSheetId="1">#REF!</definedName>
    <definedName name="A91109990" localSheetId="5">#REF!</definedName>
    <definedName name="A91109990" localSheetId="4">#REF!</definedName>
    <definedName name="A91109990" localSheetId="10">#REF!</definedName>
    <definedName name="A91109990">#REF!</definedName>
    <definedName name="A91200010" localSheetId="7">#REF!</definedName>
    <definedName name="A91200010" localSheetId="3">#REF!</definedName>
    <definedName name="A91200010" localSheetId="6">#REF!</definedName>
    <definedName name="A91200010" localSheetId="2">#REF!</definedName>
    <definedName name="A91200010" localSheetId="1">#REF!</definedName>
    <definedName name="A91200010" localSheetId="5">#REF!</definedName>
    <definedName name="A91200010" localSheetId="4">#REF!</definedName>
    <definedName name="A91200010" localSheetId="10">#REF!</definedName>
    <definedName name="A91200010">#REF!</definedName>
    <definedName name="A91200020" localSheetId="7">#REF!</definedName>
    <definedName name="A91200020" localSheetId="3">#REF!</definedName>
    <definedName name="A91200020" localSheetId="6">#REF!</definedName>
    <definedName name="A91200020" localSheetId="2">#REF!</definedName>
    <definedName name="A91200020" localSheetId="1">#REF!</definedName>
    <definedName name="A91200020" localSheetId="5">#REF!</definedName>
    <definedName name="A91200020" localSheetId="4">#REF!</definedName>
    <definedName name="A91200020" localSheetId="10">#REF!</definedName>
    <definedName name="A91200020">#REF!</definedName>
    <definedName name="A91200060" localSheetId="7">#REF!</definedName>
    <definedName name="A91200060" localSheetId="3">#REF!</definedName>
    <definedName name="A91200060" localSheetId="6">#REF!</definedName>
    <definedName name="A91200060" localSheetId="2">#REF!</definedName>
    <definedName name="A91200060" localSheetId="1">#REF!</definedName>
    <definedName name="A91200060" localSheetId="5">#REF!</definedName>
    <definedName name="A91200060" localSheetId="4">#REF!</definedName>
    <definedName name="A91200060" localSheetId="10">#REF!</definedName>
    <definedName name="A91200060">#REF!</definedName>
    <definedName name="A91200070" localSheetId="7">#REF!</definedName>
    <definedName name="A91200070" localSheetId="3">#REF!</definedName>
    <definedName name="A91200070" localSheetId="6">#REF!</definedName>
    <definedName name="A91200070" localSheetId="2">#REF!</definedName>
    <definedName name="A91200070" localSheetId="1">#REF!</definedName>
    <definedName name="A91200070" localSheetId="5">#REF!</definedName>
    <definedName name="A91200070" localSheetId="4">#REF!</definedName>
    <definedName name="A91200070" localSheetId="10">#REF!</definedName>
    <definedName name="A91200070">#REF!</definedName>
    <definedName name="A91200080" localSheetId="7">#REF!</definedName>
    <definedName name="A91200080" localSheetId="3">#REF!</definedName>
    <definedName name="A91200080" localSheetId="6">#REF!</definedName>
    <definedName name="A91200080" localSheetId="2">#REF!</definedName>
    <definedName name="A91200080" localSheetId="1">#REF!</definedName>
    <definedName name="A91200080" localSheetId="5">#REF!</definedName>
    <definedName name="A91200080" localSheetId="4">#REF!</definedName>
    <definedName name="A91200080" localSheetId="10">#REF!</definedName>
    <definedName name="A91200080">#REF!</definedName>
    <definedName name="A91200090" localSheetId="7">#REF!</definedName>
    <definedName name="A91200090" localSheetId="3">#REF!</definedName>
    <definedName name="A91200090" localSheetId="6">#REF!</definedName>
    <definedName name="A91200090" localSheetId="2">#REF!</definedName>
    <definedName name="A91200090" localSheetId="1">#REF!</definedName>
    <definedName name="A91200090" localSheetId="5">#REF!</definedName>
    <definedName name="A91200090" localSheetId="4">#REF!</definedName>
    <definedName name="A91200090" localSheetId="10">#REF!</definedName>
    <definedName name="A91200090">#REF!</definedName>
    <definedName name="A91200100" localSheetId="7">#REF!</definedName>
    <definedName name="A91200100" localSheetId="3">#REF!</definedName>
    <definedName name="A91200100" localSheetId="6">#REF!</definedName>
    <definedName name="A91200100" localSheetId="2">#REF!</definedName>
    <definedName name="A91200100" localSheetId="1">#REF!</definedName>
    <definedName name="A91200100" localSheetId="5">#REF!</definedName>
    <definedName name="A91200100" localSheetId="4">#REF!</definedName>
    <definedName name="A91200100" localSheetId="10">#REF!</definedName>
    <definedName name="A91200100">#REF!</definedName>
    <definedName name="A91200110" localSheetId="7">#REF!</definedName>
    <definedName name="A91200110" localSheetId="3">#REF!</definedName>
    <definedName name="A91200110" localSheetId="6">#REF!</definedName>
    <definedName name="A91200110" localSheetId="2">#REF!</definedName>
    <definedName name="A91200110" localSheetId="1">#REF!</definedName>
    <definedName name="A91200110" localSheetId="5">#REF!</definedName>
    <definedName name="A91200110" localSheetId="4">#REF!</definedName>
    <definedName name="A91200110" localSheetId="10">#REF!</definedName>
    <definedName name="A91200110">#REF!</definedName>
    <definedName name="A91200120" localSheetId="7">#REF!</definedName>
    <definedName name="A91200120" localSheetId="3">#REF!</definedName>
    <definedName name="A91200120" localSheetId="6">#REF!</definedName>
    <definedName name="A91200120" localSheetId="2">#REF!</definedName>
    <definedName name="A91200120" localSheetId="1">#REF!</definedName>
    <definedName name="A91200120" localSheetId="5">#REF!</definedName>
    <definedName name="A91200120" localSheetId="4">#REF!</definedName>
    <definedName name="A91200120" localSheetId="10">#REF!</definedName>
    <definedName name="A91200120">#REF!</definedName>
    <definedName name="A91200130" localSheetId="7">#REF!</definedName>
    <definedName name="A91200130" localSheetId="3">#REF!</definedName>
    <definedName name="A91200130" localSheetId="6">#REF!</definedName>
    <definedName name="A91200130" localSheetId="2">#REF!</definedName>
    <definedName name="A91200130" localSheetId="1">#REF!</definedName>
    <definedName name="A91200130" localSheetId="5">#REF!</definedName>
    <definedName name="A91200130" localSheetId="4">#REF!</definedName>
    <definedName name="A91200130" localSheetId="10">#REF!</definedName>
    <definedName name="A91200130">#REF!</definedName>
    <definedName name="A91200140" localSheetId="7">#REF!</definedName>
    <definedName name="A91200140" localSheetId="3">#REF!</definedName>
    <definedName name="A91200140" localSheetId="6">#REF!</definedName>
    <definedName name="A91200140" localSheetId="2">#REF!</definedName>
    <definedName name="A91200140" localSheetId="1">#REF!</definedName>
    <definedName name="A91200140" localSheetId="5">#REF!</definedName>
    <definedName name="A91200140" localSheetId="4">#REF!</definedName>
    <definedName name="A91200140" localSheetId="10">#REF!</definedName>
    <definedName name="A91200140">#REF!</definedName>
    <definedName name="A91200150" localSheetId="7">#REF!</definedName>
    <definedName name="A91200150" localSheetId="3">#REF!</definedName>
    <definedName name="A91200150" localSheetId="6">#REF!</definedName>
    <definedName name="A91200150" localSheetId="2">#REF!</definedName>
    <definedName name="A91200150" localSheetId="1">#REF!</definedName>
    <definedName name="A91200150" localSheetId="5">#REF!</definedName>
    <definedName name="A91200150" localSheetId="4">#REF!</definedName>
    <definedName name="A91200150" localSheetId="10">#REF!</definedName>
    <definedName name="A91200150">#REF!</definedName>
    <definedName name="A91200160" localSheetId="7">#REF!</definedName>
    <definedName name="A91200160" localSheetId="3">#REF!</definedName>
    <definedName name="A91200160" localSheetId="6">#REF!</definedName>
    <definedName name="A91200160" localSheetId="2">#REF!</definedName>
    <definedName name="A91200160" localSheetId="1">#REF!</definedName>
    <definedName name="A91200160" localSheetId="5">#REF!</definedName>
    <definedName name="A91200160" localSheetId="4">#REF!</definedName>
    <definedName name="A91200160" localSheetId="10">#REF!</definedName>
    <definedName name="A91200160">#REF!</definedName>
    <definedName name="A91200170" localSheetId="7">#REF!</definedName>
    <definedName name="A91200170" localSheetId="3">#REF!</definedName>
    <definedName name="A91200170" localSheetId="6">#REF!</definedName>
    <definedName name="A91200170" localSheetId="2">#REF!</definedName>
    <definedName name="A91200170" localSheetId="1">#REF!</definedName>
    <definedName name="A91200170" localSheetId="5">#REF!</definedName>
    <definedName name="A91200170" localSheetId="4">#REF!</definedName>
    <definedName name="A91200170" localSheetId="10">#REF!</definedName>
    <definedName name="A91200170">#REF!</definedName>
    <definedName name="A91200180" localSheetId="7">#REF!</definedName>
    <definedName name="A91200180" localSheetId="3">#REF!</definedName>
    <definedName name="A91200180" localSheetId="6">#REF!</definedName>
    <definedName name="A91200180" localSheetId="2">#REF!</definedName>
    <definedName name="A91200180" localSheetId="1">#REF!</definedName>
    <definedName name="A91200180" localSheetId="5">#REF!</definedName>
    <definedName name="A91200180" localSheetId="4">#REF!</definedName>
    <definedName name="A91200180" localSheetId="10">#REF!</definedName>
    <definedName name="A91200180">#REF!</definedName>
    <definedName name="A91200190" localSheetId="7">#REF!</definedName>
    <definedName name="A91200190" localSheetId="3">#REF!</definedName>
    <definedName name="A91200190" localSheetId="6">#REF!</definedName>
    <definedName name="A91200190" localSheetId="2">#REF!</definedName>
    <definedName name="A91200190" localSheetId="1">#REF!</definedName>
    <definedName name="A91200190" localSheetId="5">#REF!</definedName>
    <definedName name="A91200190" localSheetId="4">#REF!</definedName>
    <definedName name="A91200190" localSheetId="10">#REF!</definedName>
    <definedName name="A91200190">#REF!</definedName>
    <definedName name="A91200200" localSheetId="7">#REF!</definedName>
    <definedName name="A91200200" localSheetId="3">#REF!</definedName>
    <definedName name="A91200200" localSheetId="6">#REF!</definedName>
    <definedName name="A91200200" localSheetId="2">#REF!</definedName>
    <definedName name="A91200200" localSheetId="1">#REF!</definedName>
    <definedName name="A91200200" localSheetId="5">#REF!</definedName>
    <definedName name="A91200200" localSheetId="4">#REF!</definedName>
    <definedName name="A91200200" localSheetId="10">#REF!</definedName>
    <definedName name="A91200200">#REF!</definedName>
    <definedName name="A91200210" localSheetId="7">#REF!</definedName>
    <definedName name="A91200210" localSheetId="3">#REF!</definedName>
    <definedName name="A91200210" localSheetId="6">#REF!</definedName>
    <definedName name="A91200210" localSheetId="2">#REF!</definedName>
    <definedName name="A91200210" localSheetId="1">#REF!</definedName>
    <definedName name="A91200210" localSheetId="5">#REF!</definedName>
    <definedName name="A91200210" localSheetId="4">#REF!</definedName>
    <definedName name="A91200210" localSheetId="10">#REF!</definedName>
    <definedName name="A91200210">#REF!</definedName>
    <definedName name="A91200220" localSheetId="7">#REF!</definedName>
    <definedName name="A91200220" localSheetId="3">#REF!</definedName>
    <definedName name="A91200220" localSheetId="6">#REF!</definedName>
    <definedName name="A91200220" localSheetId="2">#REF!</definedName>
    <definedName name="A91200220" localSheetId="1">#REF!</definedName>
    <definedName name="A91200220" localSheetId="5">#REF!</definedName>
    <definedName name="A91200220" localSheetId="4">#REF!</definedName>
    <definedName name="A91200220" localSheetId="10">#REF!</definedName>
    <definedName name="A91200220">#REF!</definedName>
    <definedName name="A91200230" localSheetId="7">#REF!</definedName>
    <definedName name="A91200230" localSheetId="3">#REF!</definedName>
    <definedName name="A91200230" localSheetId="6">#REF!</definedName>
    <definedName name="A91200230" localSheetId="2">#REF!</definedName>
    <definedName name="A91200230" localSheetId="1">#REF!</definedName>
    <definedName name="A91200230" localSheetId="5">#REF!</definedName>
    <definedName name="A91200230" localSheetId="4">#REF!</definedName>
    <definedName name="A91200230" localSheetId="10">#REF!</definedName>
    <definedName name="A91200230">#REF!</definedName>
    <definedName name="A91200240" localSheetId="7">#REF!</definedName>
    <definedName name="A91200240" localSheetId="3">#REF!</definedName>
    <definedName name="A91200240" localSheetId="6">#REF!</definedName>
    <definedName name="A91200240" localSheetId="2">#REF!</definedName>
    <definedName name="A91200240" localSheetId="1">#REF!</definedName>
    <definedName name="A91200240" localSheetId="5">#REF!</definedName>
    <definedName name="A91200240" localSheetId="4">#REF!</definedName>
    <definedName name="A91200240" localSheetId="10">#REF!</definedName>
    <definedName name="A91200240">#REF!</definedName>
    <definedName name="A91200250" localSheetId="7">#REF!</definedName>
    <definedName name="A91200250" localSheetId="3">#REF!</definedName>
    <definedName name="A91200250" localSheetId="6">#REF!</definedName>
    <definedName name="A91200250" localSheetId="2">#REF!</definedName>
    <definedName name="A91200250" localSheetId="1">#REF!</definedName>
    <definedName name="A91200250" localSheetId="5">#REF!</definedName>
    <definedName name="A91200250" localSheetId="4">#REF!</definedName>
    <definedName name="A91200250" localSheetId="10">#REF!</definedName>
    <definedName name="A91200250">#REF!</definedName>
    <definedName name="A91200260" localSheetId="7">#REF!</definedName>
    <definedName name="A91200260" localSheetId="3">#REF!</definedName>
    <definedName name="A91200260" localSheetId="6">#REF!</definedName>
    <definedName name="A91200260" localSheetId="2">#REF!</definedName>
    <definedName name="A91200260" localSheetId="1">#REF!</definedName>
    <definedName name="A91200260" localSheetId="5">#REF!</definedName>
    <definedName name="A91200260" localSheetId="4">#REF!</definedName>
    <definedName name="A91200260" localSheetId="10">#REF!</definedName>
    <definedName name="A91200260">#REF!</definedName>
    <definedName name="A91200270" localSheetId="7">#REF!</definedName>
    <definedName name="A91200270" localSheetId="3">#REF!</definedName>
    <definedName name="A91200270" localSheetId="6">#REF!</definedName>
    <definedName name="A91200270" localSheetId="2">#REF!</definedName>
    <definedName name="A91200270" localSheetId="1">#REF!</definedName>
    <definedName name="A91200270" localSheetId="5">#REF!</definedName>
    <definedName name="A91200270" localSheetId="4">#REF!</definedName>
    <definedName name="A91200270" localSheetId="10">#REF!</definedName>
    <definedName name="A91200270">#REF!</definedName>
    <definedName name="A91200280" localSheetId="7">#REF!</definedName>
    <definedName name="A91200280" localSheetId="3">#REF!</definedName>
    <definedName name="A91200280" localSheetId="6">#REF!</definedName>
    <definedName name="A91200280" localSheetId="2">#REF!</definedName>
    <definedName name="A91200280" localSheetId="1">#REF!</definedName>
    <definedName name="A91200280" localSheetId="5">#REF!</definedName>
    <definedName name="A91200280" localSheetId="4">#REF!</definedName>
    <definedName name="A91200280" localSheetId="10">#REF!</definedName>
    <definedName name="A91200280">#REF!</definedName>
    <definedName name="A91200290" localSheetId="7">#REF!</definedName>
    <definedName name="A91200290" localSheetId="3">#REF!</definedName>
    <definedName name="A91200290" localSheetId="6">#REF!</definedName>
    <definedName name="A91200290" localSheetId="2">#REF!</definedName>
    <definedName name="A91200290" localSheetId="1">#REF!</definedName>
    <definedName name="A91200290" localSheetId="5">#REF!</definedName>
    <definedName name="A91200290" localSheetId="4">#REF!</definedName>
    <definedName name="A91200290" localSheetId="10">#REF!</definedName>
    <definedName name="A91200290">#REF!</definedName>
    <definedName name="A91200300" localSheetId="7">#REF!</definedName>
    <definedName name="A91200300" localSheetId="3">#REF!</definedName>
    <definedName name="A91200300" localSheetId="6">#REF!</definedName>
    <definedName name="A91200300" localSheetId="2">#REF!</definedName>
    <definedName name="A91200300" localSheetId="1">#REF!</definedName>
    <definedName name="A91200300" localSheetId="5">#REF!</definedName>
    <definedName name="A91200300" localSheetId="4">#REF!</definedName>
    <definedName name="A91200300" localSheetId="10">#REF!</definedName>
    <definedName name="A91200300">#REF!</definedName>
    <definedName name="A91200320" localSheetId="7">#REF!</definedName>
    <definedName name="A91200320" localSheetId="3">#REF!</definedName>
    <definedName name="A91200320" localSheetId="6">#REF!</definedName>
    <definedName name="A91200320" localSheetId="2">#REF!</definedName>
    <definedName name="A91200320" localSheetId="1">#REF!</definedName>
    <definedName name="A91200320" localSheetId="5">#REF!</definedName>
    <definedName name="A91200320" localSheetId="4">#REF!</definedName>
    <definedName name="A91200320" localSheetId="10">#REF!</definedName>
    <definedName name="A91200320">#REF!</definedName>
    <definedName name="A91200330" localSheetId="7">#REF!</definedName>
    <definedName name="A91200330" localSheetId="3">#REF!</definedName>
    <definedName name="A91200330" localSheetId="6">#REF!</definedName>
    <definedName name="A91200330" localSheetId="2">#REF!</definedName>
    <definedName name="A91200330" localSheetId="1">#REF!</definedName>
    <definedName name="A91200330" localSheetId="5">#REF!</definedName>
    <definedName name="A91200330" localSheetId="4">#REF!</definedName>
    <definedName name="A91200330" localSheetId="10">#REF!</definedName>
    <definedName name="A91200330">#REF!</definedName>
    <definedName name="A91200340" localSheetId="7">#REF!</definedName>
    <definedName name="A91200340" localSheetId="3">#REF!</definedName>
    <definedName name="A91200340" localSheetId="6">#REF!</definedName>
    <definedName name="A91200340" localSheetId="2">#REF!</definedName>
    <definedName name="A91200340" localSheetId="1">#REF!</definedName>
    <definedName name="A91200340" localSheetId="5">#REF!</definedName>
    <definedName name="A91200340" localSheetId="4">#REF!</definedName>
    <definedName name="A91200340" localSheetId="10">#REF!</definedName>
    <definedName name="A91200340">#REF!</definedName>
    <definedName name="A91200350" localSheetId="7">#REF!</definedName>
    <definedName name="A91200350" localSheetId="3">#REF!</definedName>
    <definedName name="A91200350" localSheetId="6">#REF!</definedName>
    <definedName name="A91200350" localSheetId="2">#REF!</definedName>
    <definedName name="A91200350" localSheetId="1">#REF!</definedName>
    <definedName name="A91200350" localSheetId="5">#REF!</definedName>
    <definedName name="A91200350" localSheetId="4">#REF!</definedName>
    <definedName name="A91200350" localSheetId="10">#REF!</definedName>
    <definedName name="A91200350">#REF!</definedName>
    <definedName name="A91200360" localSheetId="7">#REF!</definedName>
    <definedName name="A91200360" localSheetId="3">#REF!</definedName>
    <definedName name="A91200360" localSheetId="6">#REF!</definedName>
    <definedName name="A91200360" localSheetId="2">#REF!</definedName>
    <definedName name="A91200360" localSheetId="1">#REF!</definedName>
    <definedName name="A91200360" localSheetId="5">#REF!</definedName>
    <definedName name="A91200360" localSheetId="4">#REF!</definedName>
    <definedName name="A91200360" localSheetId="10">#REF!</definedName>
    <definedName name="A91200360">#REF!</definedName>
    <definedName name="A91200370" localSheetId="7">#REF!</definedName>
    <definedName name="A91200370" localSheetId="3">#REF!</definedName>
    <definedName name="A91200370" localSheetId="6">#REF!</definedName>
    <definedName name="A91200370" localSheetId="2">#REF!</definedName>
    <definedName name="A91200370" localSheetId="1">#REF!</definedName>
    <definedName name="A91200370" localSheetId="5">#REF!</definedName>
    <definedName name="A91200370" localSheetId="4">#REF!</definedName>
    <definedName name="A91200370" localSheetId="10">#REF!</definedName>
    <definedName name="A91200370">#REF!</definedName>
    <definedName name="A91200380" localSheetId="7">#REF!</definedName>
    <definedName name="A91200380" localSheetId="3">#REF!</definedName>
    <definedName name="A91200380" localSheetId="6">#REF!</definedName>
    <definedName name="A91200380" localSheetId="2">#REF!</definedName>
    <definedName name="A91200380" localSheetId="1">#REF!</definedName>
    <definedName name="A91200380" localSheetId="5">#REF!</definedName>
    <definedName name="A91200380" localSheetId="4">#REF!</definedName>
    <definedName name="A91200380" localSheetId="10">#REF!</definedName>
    <definedName name="A91200380">#REF!</definedName>
    <definedName name="A91200390" localSheetId="7">#REF!</definedName>
    <definedName name="A91200390" localSheetId="3">#REF!</definedName>
    <definedName name="A91200390" localSheetId="6">#REF!</definedName>
    <definedName name="A91200390" localSheetId="2">#REF!</definedName>
    <definedName name="A91200390" localSheetId="1">#REF!</definedName>
    <definedName name="A91200390" localSheetId="5">#REF!</definedName>
    <definedName name="A91200390" localSheetId="4">#REF!</definedName>
    <definedName name="A91200390" localSheetId="10">#REF!</definedName>
    <definedName name="A91200390">#REF!</definedName>
    <definedName name="A91200400" localSheetId="7">#REF!</definedName>
    <definedName name="A91200400" localSheetId="3">#REF!</definedName>
    <definedName name="A91200400" localSheetId="6">#REF!</definedName>
    <definedName name="A91200400" localSheetId="2">#REF!</definedName>
    <definedName name="A91200400" localSheetId="1">#REF!</definedName>
    <definedName name="A91200400" localSheetId="5">#REF!</definedName>
    <definedName name="A91200400" localSheetId="4">#REF!</definedName>
    <definedName name="A91200400" localSheetId="10">#REF!</definedName>
    <definedName name="A91200400">#REF!</definedName>
    <definedName name="A91200410" localSheetId="7">#REF!</definedName>
    <definedName name="A91200410" localSheetId="3">#REF!</definedName>
    <definedName name="A91200410" localSheetId="6">#REF!</definedName>
    <definedName name="A91200410" localSheetId="2">#REF!</definedName>
    <definedName name="A91200410" localSheetId="1">#REF!</definedName>
    <definedName name="A91200410" localSheetId="5">#REF!</definedName>
    <definedName name="A91200410" localSheetId="4">#REF!</definedName>
    <definedName name="A91200410" localSheetId="10">#REF!</definedName>
    <definedName name="A91200410">#REF!</definedName>
    <definedName name="A91300020" localSheetId="7">#REF!</definedName>
    <definedName name="A91300020" localSheetId="3">#REF!</definedName>
    <definedName name="A91300020" localSheetId="6">#REF!</definedName>
    <definedName name="A91300020" localSheetId="2">#REF!</definedName>
    <definedName name="A91300020" localSheetId="1">#REF!</definedName>
    <definedName name="A91300020" localSheetId="5">#REF!</definedName>
    <definedName name="A91300020" localSheetId="4">#REF!</definedName>
    <definedName name="A91300020" localSheetId="10">#REF!</definedName>
    <definedName name="A91300020">#REF!</definedName>
    <definedName name="A92100050" localSheetId="7">#REF!</definedName>
    <definedName name="A92100050" localSheetId="3">#REF!</definedName>
    <definedName name="A92100050" localSheetId="6">#REF!</definedName>
    <definedName name="A92100050" localSheetId="2">#REF!</definedName>
    <definedName name="A92100050" localSheetId="1">#REF!</definedName>
    <definedName name="A92100050" localSheetId="5">#REF!</definedName>
    <definedName name="A92100050" localSheetId="4">#REF!</definedName>
    <definedName name="A92100050" localSheetId="10">#REF!</definedName>
    <definedName name="A92100050">#REF!</definedName>
    <definedName name="A92110030" localSheetId="7">#REF!</definedName>
    <definedName name="A92110030" localSheetId="3">#REF!</definedName>
    <definedName name="A92110030" localSheetId="6">#REF!</definedName>
    <definedName name="A92110030" localSheetId="2">#REF!</definedName>
    <definedName name="A92110030" localSheetId="1">#REF!</definedName>
    <definedName name="A92110030" localSheetId="5">#REF!</definedName>
    <definedName name="A92110030" localSheetId="4">#REF!</definedName>
    <definedName name="A92110030" localSheetId="10">#REF!</definedName>
    <definedName name="A92110030">#REF!</definedName>
    <definedName name="A99900220" localSheetId="7">#REF!</definedName>
    <definedName name="A99900220" localSheetId="3">#REF!</definedName>
    <definedName name="A99900220" localSheetId="6">#REF!</definedName>
    <definedName name="A99900220" localSheetId="2">#REF!</definedName>
    <definedName name="A99900220" localSheetId="1">#REF!</definedName>
    <definedName name="A99900220" localSheetId="5">#REF!</definedName>
    <definedName name="A99900220" localSheetId="4">#REF!</definedName>
    <definedName name="A99900220" localSheetId="10">#REF!</definedName>
    <definedName name="A99900220">#REF!</definedName>
    <definedName name="A99900230" localSheetId="7">#REF!</definedName>
    <definedName name="A99900230" localSheetId="3">#REF!</definedName>
    <definedName name="A99900230" localSheetId="6">#REF!</definedName>
    <definedName name="A99900230" localSheetId="2">#REF!</definedName>
    <definedName name="A99900230" localSheetId="1">#REF!</definedName>
    <definedName name="A99900230" localSheetId="5">#REF!</definedName>
    <definedName name="A99900230" localSheetId="4">#REF!</definedName>
    <definedName name="A99900230" localSheetId="10">#REF!</definedName>
    <definedName name="A99900230">#REF!</definedName>
    <definedName name="A99900240" localSheetId="7">#REF!</definedName>
    <definedName name="A99900240" localSheetId="3">#REF!</definedName>
    <definedName name="A99900240" localSheetId="6">#REF!</definedName>
    <definedName name="A99900240" localSheetId="2">#REF!</definedName>
    <definedName name="A99900240" localSheetId="1">#REF!</definedName>
    <definedName name="A99900240" localSheetId="5">#REF!</definedName>
    <definedName name="A99900240" localSheetId="4">#REF!</definedName>
    <definedName name="A99900240" localSheetId="10">#REF!</definedName>
    <definedName name="A99900240">#REF!</definedName>
    <definedName name="A99900270" localSheetId="7">#REF!</definedName>
    <definedName name="A99900270" localSheetId="3">#REF!</definedName>
    <definedName name="A99900270" localSheetId="6">#REF!</definedName>
    <definedName name="A99900270" localSheetId="2">#REF!</definedName>
    <definedName name="A99900270" localSheetId="1">#REF!</definedName>
    <definedName name="A99900270" localSheetId="5">#REF!</definedName>
    <definedName name="A99900270" localSheetId="4">#REF!</definedName>
    <definedName name="A99900270" localSheetId="10">#REF!</definedName>
    <definedName name="A99900270">#REF!</definedName>
    <definedName name="A99900280" localSheetId="7">#REF!</definedName>
    <definedName name="A99900280" localSheetId="3">#REF!</definedName>
    <definedName name="A99900280" localSheetId="6">#REF!</definedName>
    <definedName name="A99900280" localSheetId="2">#REF!</definedName>
    <definedName name="A99900280" localSheetId="1">#REF!</definedName>
    <definedName name="A99900280" localSheetId="5">#REF!</definedName>
    <definedName name="A99900280" localSheetId="4">#REF!</definedName>
    <definedName name="A99900280" localSheetId="10">#REF!</definedName>
    <definedName name="A99900280">#REF!</definedName>
    <definedName name="A99900300" localSheetId="7">#REF!</definedName>
    <definedName name="A99900300" localSheetId="3">#REF!</definedName>
    <definedName name="A99900300" localSheetId="6">#REF!</definedName>
    <definedName name="A99900300" localSheetId="2">#REF!</definedName>
    <definedName name="A99900300" localSheetId="1">#REF!</definedName>
    <definedName name="A99900300" localSheetId="5">#REF!</definedName>
    <definedName name="A99900300" localSheetId="4">#REF!</definedName>
    <definedName name="A99900300" localSheetId="10">#REF!</definedName>
    <definedName name="A99900300">#REF!</definedName>
    <definedName name="A99900901" localSheetId="7">#REF!</definedName>
    <definedName name="A99900901" localSheetId="3">#REF!</definedName>
    <definedName name="A99900901" localSheetId="6">#REF!</definedName>
    <definedName name="A99900901" localSheetId="2">#REF!</definedName>
    <definedName name="A99900901" localSheetId="1">#REF!</definedName>
    <definedName name="A99900901" localSheetId="5">#REF!</definedName>
    <definedName name="A99900901" localSheetId="4">#REF!</definedName>
    <definedName name="A99900901" localSheetId="10">#REF!</definedName>
    <definedName name="A99900901">#REF!</definedName>
    <definedName name="A99900902" localSheetId="7">#REF!</definedName>
    <definedName name="A99900902" localSheetId="3">#REF!</definedName>
    <definedName name="A99900902" localSheetId="6">#REF!</definedName>
    <definedName name="A99900902" localSheetId="2">#REF!</definedName>
    <definedName name="A99900902" localSheetId="1">#REF!</definedName>
    <definedName name="A99900902" localSheetId="5">#REF!</definedName>
    <definedName name="A99900902" localSheetId="4">#REF!</definedName>
    <definedName name="A99900902" localSheetId="10">#REF!</definedName>
    <definedName name="A99900902">#REF!</definedName>
    <definedName name="A99900903" localSheetId="7">#REF!</definedName>
    <definedName name="A99900903" localSheetId="3">#REF!</definedName>
    <definedName name="A99900903" localSheetId="6">#REF!</definedName>
    <definedName name="A99900903" localSheetId="2">#REF!</definedName>
    <definedName name="A99900903" localSheetId="1">#REF!</definedName>
    <definedName name="A99900903" localSheetId="5">#REF!</definedName>
    <definedName name="A99900903" localSheetId="4">#REF!</definedName>
    <definedName name="A99900903" localSheetId="10">#REF!</definedName>
    <definedName name="A99900903">#REF!</definedName>
    <definedName name="A9990902" localSheetId="7">#REF!</definedName>
    <definedName name="A9990902" localSheetId="3">#REF!</definedName>
    <definedName name="A9990902" localSheetId="6">#REF!</definedName>
    <definedName name="A9990902" localSheetId="2">#REF!</definedName>
    <definedName name="A9990902" localSheetId="1">#REF!</definedName>
    <definedName name="A9990902" localSheetId="5">#REF!</definedName>
    <definedName name="A9990902" localSheetId="4">#REF!</definedName>
    <definedName name="A9990902" localSheetId="10">#REF!</definedName>
    <definedName name="A9990902">#REF!</definedName>
    <definedName name="AA" localSheetId="7">#REF!</definedName>
    <definedName name="AA" localSheetId="3">#REF!</definedName>
    <definedName name="AA" localSheetId="6">#REF!</definedName>
    <definedName name="AA" localSheetId="2">#REF!</definedName>
    <definedName name="AA" localSheetId="1">#REF!</definedName>
    <definedName name="AA" localSheetId="5">#REF!</definedName>
    <definedName name="AA" localSheetId="4">#REF!</definedName>
    <definedName name="AA">#REF!</definedName>
    <definedName name="agreement">#N/A</definedName>
    <definedName name="Asset" localSheetId="7">#REF!</definedName>
    <definedName name="Asset" localSheetId="3">#REF!</definedName>
    <definedName name="Asset" localSheetId="6">#REF!</definedName>
    <definedName name="Asset" localSheetId="18">#REF!</definedName>
    <definedName name="Asset" localSheetId="2">#REF!</definedName>
    <definedName name="Asset" localSheetId="1">#REF!</definedName>
    <definedName name="Asset" localSheetId="5">#REF!</definedName>
    <definedName name="Asset" localSheetId="4">#REF!</definedName>
    <definedName name="Asset">#REF!</definedName>
    <definedName name="B.1" localSheetId="7">#REF!</definedName>
    <definedName name="B.1" localSheetId="3">#REF!</definedName>
    <definedName name="B.1" localSheetId="6">#REF!</definedName>
    <definedName name="B.1" localSheetId="2">#REF!</definedName>
    <definedName name="B.1" localSheetId="1">#REF!</definedName>
    <definedName name="B.1" localSheetId="5">#REF!</definedName>
    <definedName name="B.1" localSheetId="4">#REF!</definedName>
    <definedName name="B.1">#REF!</definedName>
    <definedName name="B.2" localSheetId="7">#REF!</definedName>
    <definedName name="B.2" localSheetId="3">#REF!</definedName>
    <definedName name="B.2" localSheetId="6">#REF!</definedName>
    <definedName name="B.2" localSheetId="2">#REF!</definedName>
    <definedName name="B.2" localSheetId="1">#REF!</definedName>
    <definedName name="B.2" localSheetId="5">#REF!</definedName>
    <definedName name="B.2" localSheetId="4">#REF!</definedName>
    <definedName name="B.2">#REF!</definedName>
    <definedName name="B.3" localSheetId="7">#REF!</definedName>
    <definedName name="B.3" localSheetId="3">#REF!</definedName>
    <definedName name="B.3" localSheetId="6">#REF!</definedName>
    <definedName name="B.3" localSheetId="2">#REF!</definedName>
    <definedName name="B.3" localSheetId="1">#REF!</definedName>
    <definedName name="B.3" localSheetId="5">#REF!</definedName>
    <definedName name="B.3" localSheetId="4">#REF!</definedName>
    <definedName name="B.3">#REF!</definedName>
    <definedName name="b41020020" localSheetId="7">#REF!</definedName>
    <definedName name="b41020020" localSheetId="3">#REF!</definedName>
    <definedName name="b41020020" localSheetId="6">#REF!</definedName>
    <definedName name="b41020020" localSheetId="2">#REF!</definedName>
    <definedName name="b41020020" localSheetId="1">#REF!</definedName>
    <definedName name="b41020020" localSheetId="5">#REF!</definedName>
    <definedName name="b41020020" localSheetId="4">#REF!</definedName>
    <definedName name="b41020020" localSheetId="10">#REF!</definedName>
    <definedName name="b41020020">#REF!</definedName>
    <definedName name="BB" localSheetId="7">#REF!</definedName>
    <definedName name="BB" localSheetId="3">#REF!</definedName>
    <definedName name="BB" localSheetId="6">#REF!</definedName>
    <definedName name="BB" localSheetId="2">#REF!</definedName>
    <definedName name="BB" localSheetId="1">#REF!</definedName>
    <definedName name="BB" localSheetId="5">#REF!</definedName>
    <definedName name="BB" localSheetId="4">#REF!</definedName>
    <definedName name="BB">#REF!</definedName>
    <definedName name="budget_year" localSheetId="7">#REF!</definedName>
    <definedName name="budget_year" localSheetId="3">#REF!</definedName>
    <definedName name="budget_year" localSheetId="6">#REF!</definedName>
    <definedName name="budget_year" localSheetId="18">[7]Cover!$C$2</definedName>
    <definedName name="budget_year" localSheetId="2">#REF!</definedName>
    <definedName name="budget_year" localSheetId="1">#REF!</definedName>
    <definedName name="budget_year" localSheetId="5">#REF!</definedName>
    <definedName name="budget_year" localSheetId="4">#REF!</definedName>
    <definedName name="budget_year">#REF!</definedName>
    <definedName name="C.1" localSheetId="7">#REF!</definedName>
    <definedName name="C.1" localSheetId="3">#REF!</definedName>
    <definedName name="C.1" localSheetId="6">#REF!</definedName>
    <definedName name="C.1" localSheetId="2">#REF!</definedName>
    <definedName name="C.1" localSheetId="1">#REF!</definedName>
    <definedName name="C.1" localSheetId="5">#REF!</definedName>
    <definedName name="C.1" localSheetId="4">#REF!</definedName>
    <definedName name="C.1">#REF!</definedName>
    <definedName name="CC" localSheetId="7">#REF!</definedName>
    <definedName name="CC" localSheetId="3">#REF!</definedName>
    <definedName name="CC" localSheetId="6">#REF!</definedName>
    <definedName name="CC" localSheetId="2">#REF!</definedName>
    <definedName name="CC" localSheetId="1">#REF!</definedName>
    <definedName name="CC" localSheetId="5">#REF!</definedName>
    <definedName name="CC" localSheetId="4">#REF!</definedName>
    <definedName name="CC">#REF!</definedName>
    <definedName name="Component_code" localSheetId="7">#REF!</definedName>
    <definedName name="Component_code" localSheetId="3">#REF!</definedName>
    <definedName name="Component_code" localSheetId="6">#REF!</definedName>
    <definedName name="Component_code" localSheetId="2">#REF!</definedName>
    <definedName name="Component_code" localSheetId="1">#REF!</definedName>
    <definedName name="Component_code" localSheetId="5">#REF!</definedName>
    <definedName name="Component_code" localSheetId="4">#REF!</definedName>
    <definedName name="Component_code">#REF!</definedName>
    <definedName name="Component_order">[4]Cover!$C$25</definedName>
    <definedName name="Cover_สายเขต" localSheetId="7">#REF!</definedName>
    <definedName name="Cover_สายเขต" localSheetId="3">#REF!</definedName>
    <definedName name="Cover_สายเขต" localSheetId="6">#REF!</definedName>
    <definedName name="Cover_สายเขต" localSheetId="2">#REF!</definedName>
    <definedName name="Cover_สายเขต" localSheetId="1">#REF!</definedName>
    <definedName name="Cover_สายเขต" localSheetId="5">#REF!</definedName>
    <definedName name="Cover_สายเขต" localSheetId="4">#REF!</definedName>
    <definedName name="Cover_สายเขต">#REF!</definedName>
    <definedName name="Cover_สายเขต2" localSheetId="7">#REF!</definedName>
    <definedName name="Cover_สายเขต2" localSheetId="3">#REF!</definedName>
    <definedName name="Cover_สายเขต2" localSheetId="6">#REF!</definedName>
    <definedName name="Cover_สายเขต2" localSheetId="2">#REF!</definedName>
    <definedName name="Cover_สายเขต2" localSheetId="1">#REF!</definedName>
    <definedName name="Cover_สายเขต2" localSheetId="5">#REF!</definedName>
    <definedName name="Cover_สายเขต2" localSheetId="4">#REF!</definedName>
    <definedName name="Cover_สายเขต2">#REF!</definedName>
    <definedName name="D.1" localSheetId="7">#REF!</definedName>
    <definedName name="D.1" localSheetId="3">#REF!</definedName>
    <definedName name="D.1" localSheetId="6">#REF!</definedName>
    <definedName name="D.1" localSheetId="2">#REF!</definedName>
    <definedName name="D.1" localSheetId="1">#REF!</definedName>
    <definedName name="D.1" localSheetId="5">#REF!</definedName>
    <definedName name="D.1" localSheetId="4">#REF!</definedName>
    <definedName name="D.1">#REF!</definedName>
    <definedName name="DD" localSheetId="7">#REF!</definedName>
    <definedName name="DD" localSheetId="3">#REF!</definedName>
    <definedName name="DD" localSheetId="6">#REF!</definedName>
    <definedName name="DD" localSheetId="2">#REF!</definedName>
    <definedName name="DD" localSheetId="1">#REF!</definedName>
    <definedName name="DD" localSheetId="5">#REF!</definedName>
    <definedName name="DD" localSheetId="4">#REF!</definedName>
    <definedName name="DD">#REF!</definedName>
    <definedName name="detail" localSheetId="7">[8]Income!#REF!</definedName>
    <definedName name="detail" localSheetId="3">[8]Income!#REF!</definedName>
    <definedName name="detail" localSheetId="6">[8]Income!#REF!</definedName>
    <definedName name="detail" localSheetId="2">[8]Income!#REF!</definedName>
    <definedName name="detail" localSheetId="1">[8]Income!#REF!</definedName>
    <definedName name="detail" localSheetId="5">[8]Income!#REF!</definedName>
    <definedName name="detail" localSheetId="4">[8]Income!#REF!</definedName>
    <definedName name="detail">[8]Income!#REF!</definedName>
    <definedName name="division" localSheetId="7">#REF!</definedName>
    <definedName name="division" localSheetId="3">#REF!</definedName>
    <definedName name="division" localSheetId="6">#REF!</definedName>
    <definedName name="division" localSheetId="2">#REF!</definedName>
    <definedName name="division" localSheetId="1">#REF!</definedName>
    <definedName name="division" localSheetId="5">#REF!</definedName>
    <definedName name="division" localSheetId="4">#REF!</definedName>
    <definedName name="division">#REF!</definedName>
    <definedName name="E.1" localSheetId="7">#REF!</definedName>
    <definedName name="E.1" localSheetId="3">#REF!</definedName>
    <definedName name="E.1" localSheetId="6">#REF!</definedName>
    <definedName name="E.1" localSheetId="2">#REF!</definedName>
    <definedName name="E.1" localSheetId="1">#REF!</definedName>
    <definedName name="E.1" localSheetId="5">#REF!</definedName>
    <definedName name="E.1" localSheetId="4">#REF!</definedName>
    <definedName name="E.1">#REF!</definedName>
    <definedName name="E.2" localSheetId="7">#REF!</definedName>
    <definedName name="E.2" localSheetId="3">#REF!</definedName>
    <definedName name="E.2" localSheetId="6">#REF!</definedName>
    <definedName name="E.2" localSheetId="2">#REF!</definedName>
    <definedName name="E.2" localSheetId="1">#REF!</definedName>
    <definedName name="E.2" localSheetId="5">#REF!</definedName>
    <definedName name="E.2" localSheetId="4">#REF!</definedName>
    <definedName name="E.2">#REF!</definedName>
    <definedName name="EE" localSheetId="7">#REF!</definedName>
    <definedName name="EE" localSheetId="3">#REF!</definedName>
    <definedName name="EE" localSheetId="6">#REF!</definedName>
    <definedName name="EE" localSheetId="2">#REF!</definedName>
    <definedName name="EE" localSheetId="1">#REF!</definedName>
    <definedName name="EE" localSheetId="5">#REF!</definedName>
    <definedName name="EE" localSheetId="4">#REF!</definedName>
    <definedName name="EE">#REF!</definedName>
    <definedName name="evm" localSheetId="18">[7]Cover!$R$2</definedName>
    <definedName name="evm">[9]Cover!$R$2</definedName>
    <definedName name="Head_division" localSheetId="7">#REF!</definedName>
    <definedName name="Head_division" localSheetId="3">#REF!</definedName>
    <definedName name="Head_division" localSheetId="6">#REF!</definedName>
    <definedName name="Head_division" localSheetId="18">#REF!</definedName>
    <definedName name="Head_division" localSheetId="2">#REF!</definedName>
    <definedName name="Head_division" localSheetId="1">#REF!</definedName>
    <definedName name="Head_division" localSheetId="5">#REF!</definedName>
    <definedName name="Head_division" localSheetId="4">#REF!</definedName>
    <definedName name="Head_division">#REF!</definedName>
    <definedName name="Head_division2" localSheetId="7">#REF!</definedName>
    <definedName name="Head_division2" localSheetId="3">#REF!</definedName>
    <definedName name="Head_division2" localSheetId="6">#REF!</definedName>
    <definedName name="Head_division2" localSheetId="18">#REF!</definedName>
    <definedName name="Head_division2" localSheetId="2">#REF!</definedName>
    <definedName name="Head_division2" localSheetId="1">#REF!</definedName>
    <definedName name="Head_division2" localSheetId="5">#REF!</definedName>
    <definedName name="Head_division2" localSheetId="4">#REF!</definedName>
    <definedName name="Head_division2">#REF!</definedName>
    <definedName name="HO" localSheetId="7">#REF!</definedName>
    <definedName name="HO" localSheetId="3">#REF!</definedName>
    <definedName name="HO" localSheetId="6">#REF!</definedName>
    <definedName name="HO" localSheetId="2">#REF!</definedName>
    <definedName name="HO" localSheetId="1">#REF!</definedName>
    <definedName name="HO" localSheetId="5">#REF!</definedName>
    <definedName name="HO" localSheetId="4">#REF!</definedName>
    <definedName name="HO">#REF!</definedName>
    <definedName name="L_Equity" localSheetId="7">#REF!</definedName>
    <definedName name="L_Equity" localSheetId="3">#REF!</definedName>
    <definedName name="L_Equity" localSheetId="6">#REF!</definedName>
    <definedName name="L_Equity" localSheetId="2">#REF!</definedName>
    <definedName name="L_Equity" localSheetId="1">#REF!</definedName>
    <definedName name="L_Equity" localSheetId="5">#REF!</definedName>
    <definedName name="L_Equity" localSheetId="4">#REF!</definedName>
    <definedName name="L_Equity">#REF!</definedName>
    <definedName name="MOAY">#N/A</definedName>
    <definedName name="P" localSheetId="7">#REF!</definedName>
    <definedName name="P" localSheetId="3">#REF!</definedName>
    <definedName name="P" localSheetId="6">#REF!</definedName>
    <definedName name="P" localSheetId="18">#REF!</definedName>
    <definedName name="P" localSheetId="2">#REF!</definedName>
    <definedName name="P" localSheetId="1">#REF!</definedName>
    <definedName name="P" localSheetId="5">#REF!</definedName>
    <definedName name="P" localSheetId="4">#REF!</definedName>
    <definedName name="P">#REF!</definedName>
    <definedName name="PD_house">[10]Rate!$H$60:$K$66</definedName>
    <definedName name="PLCODE" localSheetId="7">#REF!</definedName>
    <definedName name="PLCODE" localSheetId="3">#REF!</definedName>
    <definedName name="PLCODE" localSheetId="6">#REF!</definedName>
    <definedName name="PLCODE" localSheetId="18">#REF!</definedName>
    <definedName name="PLCODE" localSheetId="2">#REF!</definedName>
    <definedName name="PLCODE" localSheetId="1">#REF!</definedName>
    <definedName name="PLCODE" localSheetId="5">#REF!</definedName>
    <definedName name="PLCODE" localSheetId="4">#REF!</definedName>
    <definedName name="PLCODE">#REF!</definedName>
    <definedName name="_xlnm.Print_Area" localSheetId="10">หลักเกณฑ์68!$A$1:$E$895</definedName>
    <definedName name="Print_Area_MI" localSheetId="7">'[11]General Data'!#REF!</definedName>
    <definedName name="Print_Area_MI" localSheetId="3">'[11]General Data'!#REF!</definedName>
    <definedName name="Print_Area_MI" localSheetId="6">'[11]General Data'!#REF!</definedName>
    <definedName name="Print_Area_MI" localSheetId="18">'[11]General Data'!#REF!</definedName>
    <definedName name="Print_Area_MI" localSheetId="2">'[11]General Data'!#REF!</definedName>
    <definedName name="Print_Area_MI" localSheetId="1">'[11]General Data'!#REF!</definedName>
    <definedName name="Print_Area_MI" localSheetId="5">'[11]General Data'!#REF!</definedName>
    <definedName name="Print_Area_MI" localSheetId="4">'[11]General Data'!#REF!</definedName>
    <definedName name="Print_Area_MI">'[11]General Data'!#REF!</definedName>
    <definedName name="_xlnm.Print_Titles" localSheetId="24">ค่าอินเตอร์เน็ท!$3:$4</definedName>
    <definedName name="_xlnm.Print_Titles" localSheetId="10">หลักเกณฑ์68!$2:$2</definedName>
    <definedName name="Profit_Loss" localSheetId="7">#REF!</definedName>
    <definedName name="Profit_Loss" localSheetId="3">#REF!</definedName>
    <definedName name="Profit_Loss" localSheetId="6">#REF!</definedName>
    <definedName name="Profit_Loss" localSheetId="18">#REF!</definedName>
    <definedName name="Profit_Loss" localSheetId="2">#REF!</definedName>
    <definedName name="Profit_Loss" localSheetId="1">#REF!</definedName>
    <definedName name="Profit_Loss" localSheetId="5">#REF!</definedName>
    <definedName name="Profit_Loss" localSheetId="4">#REF!</definedName>
    <definedName name="Profit_Loss">#REF!</definedName>
    <definedName name="Unit" localSheetId="7">#REF!</definedName>
    <definedName name="Unit" localSheetId="3">#REF!</definedName>
    <definedName name="Unit" localSheetId="6">#REF!</definedName>
    <definedName name="Unit" localSheetId="2">#REF!</definedName>
    <definedName name="Unit" localSheetId="1">#REF!</definedName>
    <definedName name="Unit" localSheetId="5">#REF!</definedName>
    <definedName name="Unit" localSheetId="4">#REF!</definedName>
    <definedName name="Unit">#REF!</definedName>
    <definedName name="Unit_eng" localSheetId="7">#REF!</definedName>
    <definedName name="Unit_eng" localSheetId="3">#REF!</definedName>
    <definedName name="Unit_eng" localSheetId="6">#REF!</definedName>
    <definedName name="Unit_eng" localSheetId="18">[7]Cover!$U$2</definedName>
    <definedName name="Unit_eng" localSheetId="2">#REF!</definedName>
    <definedName name="Unit_eng" localSheetId="1">#REF!</definedName>
    <definedName name="Unit_eng" localSheetId="5">#REF!</definedName>
    <definedName name="Unit_eng" localSheetId="4">#REF!</definedName>
    <definedName name="Unit_eng">#REF!</definedName>
    <definedName name="Z_AB_blankform" localSheetId="7">[4]E300!#REF!</definedName>
    <definedName name="Z_AB_blankform" localSheetId="3">[4]E300!#REF!</definedName>
    <definedName name="Z_AB_blankform" localSheetId="6">[4]E300!#REF!</definedName>
    <definedName name="Z_AB_blankform" localSheetId="2">[4]E300!#REF!</definedName>
    <definedName name="Z_AB_blankform" localSheetId="1">[4]E300!#REF!</definedName>
    <definedName name="Z_AB_blankform" localSheetId="5">[4]E300!#REF!</definedName>
    <definedName name="Z_AB_blankform" localSheetId="4">[4]E300!#REF!</definedName>
    <definedName name="Z_AB_blankform">[4]E300!#REF!</definedName>
    <definedName name="Z_AB_last" localSheetId="7">[4]E300!#REF!</definedName>
    <definedName name="Z_AB_last" localSheetId="3">[4]E300!#REF!</definedName>
    <definedName name="Z_AB_last" localSheetId="6">[4]E300!#REF!</definedName>
    <definedName name="Z_AB_last" localSheetId="2">[4]E300!#REF!</definedName>
    <definedName name="Z_AB_last" localSheetId="1">[4]E300!#REF!</definedName>
    <definedName name="Z_AB_last" localSheetId="5">[4]E300!#REF!</definedName>
    <definedName name="Z_AB_last" localSheetId="4">[4]E300!#REF!</definedName>
    <definedName name="Z_AB_last">[4]E300!#REF!</definedName>
    <definedName name="Z_Cost_blankform" localSheetId="7">#REF!</definedName>
    <definedName name="Z_Cost_blankform" localSheetId="3">#REF!</definedName>
    <definedName name="Z_Cost_blankform" localSheetId="6">#REF!</definedName>
    <definedName name="Z_Cost_blankform" localSheetId="2">#REF!</definedName>
    <definedName name="Z_Cost_blankform" localSheetId="1">#REF!</definedName>
    <definedName name="Z_Cost_blankform" localSheetId="5">#REF!</definedName>
    <definedName name="Z_Cost_blankform" localSheetId="4">#REF!</definedName>
    <definedName name="Z_Cost_blankform">#REF!</definedName>
    <definedName name="Z_Cost_Last" localSheetId="7">#REF!</definedName>
    <definedName name="Z_Cost_Last" localSheetId="3">#REF!</definedName>
    <definedName name="Z_Cost_Last" localSheetId="6">#REF!</definedName>
    <definedName name="Z_Cost_Last" localSheetId="2">#REF!</definedName>
    <definedName name="Z_Cost_Last" localSheetId="1">#REF!</definedName>
    <definedName name="Z_Cost_Last" localSheetId="5">#REF!</definedName>
    <definedName name="Z_Cost_Last" localSheetId="4">#REF!</definedName>
    <definedName name="Z_Cost_Last">#REF!</definedName>
    <definedName name="Z_CSR_blank" localSheetId="7">[4]E240!#REF!</definedName>
    <definedName name="Z_CSR_blank" localSheetId="3">[4]E240!#REF!</definedName>
    <definedName name="Z_CSR_blank" localSheetId="6">[4]E240!#REF!</definedName>
    <definedName name="Z_CSR_blank" localSheetId="2">[4]E240!#REF!</definedName>
    <definedName name="Z_CSR_blank" localSheetId="1">[4]E240!#REF!</definedName>
    <definedName name="Z_CSR_blank" localSheetId="5">[4]E240!#REF!</definedName>
    <definedName name="Z_CSR_blank" localSheetId="4">[4]E240!#REF!</definedName>
    <definedName name="Z_CSR_blank">[4]E240!#REF!</definedName>
    <definedName name="Z_CSR_half" localSheetId="7">#REF!</definedName>
    <definedName name="Z_CSR_half" localSheetId="3">#REF!</definedName>
    <definedName name="Z_CSR_half" localSheetId="6">#REF!</definedName>
    <definedName name="Z_CSR_half" localSheetId="2">#REF!</definedName>
    <definedName name="Z_CSR_half" localSheetId="1">#REF!</definedName>
    <definedName name="Z_CSR_half" localSheetId="5">#REF!</definedName>
    <definedName name="Z_CSR_half" localSheetId="4">#REF!</definedName>
    <definedName name="Z_CSR_half">#REF!</definedName>
    <definedName name="Z_CSR_last" localSheetId="7">#REF!</definedName>
    <definedName name="Z_CSR_last" localSheetId="3">#REF!</definedName>
    <definedName name="Z_CSR_last" localSheetId="6">#REF!</definedName>
    <definedName name="Z_CSR_last" localSheetId="2">#REF!</definedName>
    <definedName name="Z_CSR_last" localSheetId="1">#REF!</definedName>
    <definedName name="Z_CSR_last" localSheetId="5">#REF!</definedName>
    <definedName name="Z_CSR_last" localSheetId="4">#REF!</definedName>
    <definedName name="Z_CSR_last">#REF!</definedName>
    <definedName name="z_emp_blankform" localSheetId="7">#REF!</definedName>
    <definedName name="z_emp_blankform" localSheetId="3">#REF!</definedName>
    <definedName name="z_emp_blankform" localSheetId="6">#REF!</definedName>
    <definedName name="z_emp_blankform" localSheetId="2">#REF!</definedName>
    <definedName name="z_emp_blankform" localSheetId="1">#REF!</definedName>
    <definedName name="z_emp_blankform" localSheetId="5">#REF!</definedName>
    <definedName name="z_emp_blankform" localSheetId="4">#REF!</definedName>
    <definedName name="z_emp_blankform">#REF!</definedName>
    <definedName name="z_emp_edu" localSheetId="7">#REF!</definedName>
    <definedName name="z_emp_edu" localSheetId="3">#REF!</definedName>
    <definedName name="z_emp_edu" localSheetId="6">#REF!</definedName>
    <definedName name="z_emp_edu" localSheetId="2">#REF!</definedName>
    <definedName name="z_emp_edu" localSheetId="1">#REF!</definedName>
    <definedName name="z_emp_edu" localSheetId="5">#REF!</definedName>
    <definedName name="z_emp_edu" localSheetId="4">#REF!</definedName>
    <definedName name="z_emp_edu">#REF!</definedName>
    <definedName name="z_emp_edu_last" localSheetId="7">#REF!</definedName>
    <definedName name="z_emp_edu_last" localSheetId="3">#REF!</definedName>
    <definedName name="z_emp_edu_last" localSheetId="6">#REF!</definedName>
    <definedName name="z_emp_edu_last" localSheetId="2">#REF!</definedName>
    <definedName name="z_emp_edu_last" localSheetId="1">#REF!</definedName>
    <definedName name="z_emp_edu_last" localSheetId="5">#REF!</definedName>
    <definedName name="z_emp_edu_last" localSheetId="4">#REF!</definedName>
    <definedName name="z_emp_edu_last">#REF!</definedName>
    <definedName name="z_emp_house_blank" localSheetId="7">[4]E110!#REF!</definedName>
    <definedName name="z_emp_house_blank" localSheetId="3">[4]E110!#REF!</definedName>
    <definedName name="z_emp_house_blank" localSheetId="6">[4]E110!#REF!</definedName>
    <definedName name="z_emp_house_blank" localSheetId="2">[4]E110!#REF!</definedName>
    <definedName name="z_emp_house_blank" localSheetId="1">[4]E110!#REF!</definedName>
    <definedName name="z_emp_house_blank" localSheetId="5">[4]E110!#REF!</definedName>
    <definedName name="z_emp_house_blank" localSheetId="4">[4]E110!#REF!</definedName>
    <definedName name="z_emp_house_blank">[4]E110!#REF!</definedName>
    <definedName name="z_emp_house_last" localSheetId="7">#REF!</definedName>
    <definedName name="z_emp_house_last" localSheetId="3">#REF!</definedName>
    <definedName name="z_emp_house_last" localSheetId="6">#REF!</definedName>
    <definedName name="z_emp_house_last" localSheetId="2">#REF!</definedName>
    <definedName name="z_emp_house_last" localSheetId="1">#REF!</definedName>
    <definedName name="z_emp_house_last" localSheetId="5">#REF!</definedName>
    <definedName name="z_emp_house_last" localSheetId="4">#REF!</definedName>
    <definedName name="z_emp_house_last">#REF!</definedName>
    <definedName name="z_emp_last" localSheetId="7">#REF!</definedName>
    <definedName name="z_emp_last" localSheetId="3">#REF!</definedName>
    <definedName name="z_emp_last" localSheetId="6">#REF!</definedName>
    <definedName name="z_emp_last" localSheetId="2">#REF!</definedName>
    <definedName name="z_emp_last" localSheetId="1">#REF!</definedName>
    <definedName name="z_emp_last" localSheetId="5">#REF!</definedName>
    <definedName name="z_emp_last" localSheetId="4">#REF!</definedName>
    <definedName name="z_emp_last">#REF!</definedName>
    <definedName name="z_emp_PD_blank" localSheetId="7">#REF!</definedName>
    <definedName name="z_emp_PD_blank" localSheetId="3">#REF!</definedName>
    <definedName name="z_emp_PD_blank" localSheetId="6">#REF!</definedName>
    <definedName name="z_emp_PD_blank" localSheetId="2">#REF!</definedName>
    <definedName name="z_emp_PD_blank" localSheetId="1">#REF!</definedName>
    <definedName name="z_emp_PD_blank" localSheetId="5">#REF!</definedName>
    <definedName name="z_emp_PD_blank" localSheetId="4">#REF!</definedName>
    <definedName name="z_emp_PD_blank">#REF!</definedName>
    <definedName name="z_emp_PD_last" localSheetId="7">#REF!</definedName>
    <definedName name="z_emp_PD_last" localSheetId="3">#REF!</definedName>
    <definedName name="z_emp_PD_last" localSheetId="6">#REF!</definedName>
    <definedName name="z_emp_PD_last" localSheetId="2">#REF!</definedName>
    <definedName name="z_emp_PD_last" localSheetId="1">#REF!</definedName>
    <definedName name="z_emp_PD_last" localSheetId="5">#REF!</definedName>
    <definedName name="z_emp_PD_last" localSheetId="4">#REF!</definedName>
    <definedName name="z_emp_PD_last">#REF!</definedName>
    <definedName name="Z_Meeting_blank" localSheetId="7">[4]E220!#REF!</definedName>
    <definedName name="Z_Meeting_blank" localSheetId="3">[4]E220!#REF!</definedName>
    <definedName name="Z_Meeting_blank" localSheetId="6">[4]E220!#REF!</definedName>
    <definedName name="Z_Meeting_blank" localSheetId="2">[4]E220!#REF!</definedName>
    <definedName name="Z_Meeting_blank" localSheetId="1">[4]E220!#REF!</definedName>
    <definedName name="Z_Meeting_blank" localSheetId="5">[4]E220!#REF!</definedName>
    <definedName name="Z_Meeting_blank" localSheetId="4">[4]E220!#REF!</definedName>
    <definedName name="Z_Meeting_blank">[4]E220!#REF!</definedName>
    <definedName name="Z_Meeting_half" localSheetId="7">#REF!</definedName>
    <definedName name="Z_Meeting_half" localSheetId="3">#REF!</definedName>
    <definedName name="Z_Meeting_half" localSheetId="6">#REF!</definedName>
    <definedName name="Z_Meeting_half" localSheetId="2">#REF!</definedName>
    <definedName name="Z_Meeting_half" localSheetId="1">#REF!</definedName>
    <definedName name="Z_Meeting_half" localSheetId="5">#REF!</definedName>
    <definedName name="Z_Meeting_half" localSheetId="4">#REF!</definedName>
    <definedName name="Z_Meeting_half">#REF!</definedName>
    <definedName name="Z_Meeting_last" localSheetId="7">#REF!</definedName>
    <definedName name="Z_Meeting_last" localSheetId="3">#REF!</definedName>
    <definedName name="Z_Meeting_last" localSheetId="6">#REF!</definedName>
    <definedName name="Z_Meeting_last" localSheetId="2">#REF!</definedName>
    <definedName name="Z_Meeting_last" localSheetId="1">#REF!</definedName>
    <definedName name="Z_Meeting_last" localSheetId="5">#REF!</definedName>
    <definedName name="Z_Meeting_last" localSheetId="4">#REF!</definedName>
    <definedName name="Z_Meeting_last">#REF!</definedName>
    <definedName name="Z_OPT_blankform" localSheetId="7">#REF!</definedName>
    <definedName name="Z_OPT_blankform" localSheetId="3">#REF!</definedName>
    <definedName name="Z_OPT_blankform" localSheetId="6">#REF!</definedName>
    <definedName name="Z_OPT_blankform" localSheetId="2">#REF!</definedName>
    <definedName name="Z_OPT_blankform" localSheetId="1">#REF!</definedName>
    <definedName name="Z_OPT_blankform" localSheetId="5">#REF!</definedName>
    <definedName name="Z_OPT_blankform" localSheetId="4">#REF!</definedName>
    <definedName name="Z_OPT_blankform">#REF!</definedName>
    <definedName name="Z_Opt_last" localSheetId="7">#REF!</definedName>
    <definedName name="Z_Opt_last" localSheetId="3">#REF!</definedName>
    <definedName name="Z_Opt_last" localSheetId="6">#REF!</definedName>
    <definedName name="Z_Opt_last" localSheetId="2">#REF!</definedName>
    <definedName name="Z_Opt_last" localSheetId="1">#REF!</definedName>
    <definedName name="Z_Opt_last" localSheetId="5">#REF!</definedName>
    <definedName name="Z_Opt_last" localSheetId="4">#REF!</definedName>
    <definedName name="Z_Opt_last">#REF!</definedName>
    <definedName name="z_plan_blankform" localSheetId="7">[4]E200!#REF!</definedName>
    <definedName name="z_plan_blankform" localSheetId="3">[4]E200!#REF!</definedName>
    <definedName name="z_plan_blankform" localSheetId="6">[4]E200!#REF!</definedName>
    <definedName name="z_plan_blankform" localSheetId="2">[4]E200!#REF!</definedName>
    <definedName name="z_plan_blankform" localSheetId="1">[4]E200!#REF!</definedName>
    <definedName name="z_plan_blankform" localSheetId="5">[4]E200!#REF!</definedName>
    <definedName name="z_plan_blankform" localSheetId="4">[4]E200!#REF!</definedName>
    <definedName name="z_plan_blankform">[4]E200!#REF!</definedName>
    <definedName name="Z_Plan_last" localSheetId="7">[4]E200!#REF!</definedName>
    <definedName name="Z_Plan_last" localSheetId="3">[4]E200!#REF!</definedName>
    <definedName name="Z_Plan_last" localSheetId="6">[4]E200!#REF!</definedName>
    <definedName name="Z_Plan_last" localSheetId="2">[4]E200!#REF!</definedName>
    <definedName name="Z_Plan_last" localSheetId="1">[4]E200!#REF!</definedName>
    <definedName name="Z_Plan_last" localSheetId="5">[4]E200!#REF!</definedName>
    <definedName name="Z_Plan_last" localSheetId="4">[4]E200!#REF!</definedName>
    <definedName name="Z_Plan_last">[4]E200!#REF!</definedName>
    <definedName name="Z_PR_blank" localSheetId="7">[4]E230!#REF!</definedName>
    <definedName name="Z_PR_blank" localSheetId="3">[4]E230!#REF!</definedName>
    <definedName name="Z_PR_blank" localSheetId="6">[4]E230!#REF!</definedName>
    <definedName name="Z_PR_blank" localSheetId="2">[4]E230!#REF!</definedName>
    <definedName name="Z_PR_blank" localSheetId="1">[4]E230!#REF!</definedName>
    <definedName name="Z_PR_blank" localSheetId="5">[4]E230!#REF!</definedName>
    <definedName name="Z_PR_blank" localSheetId="4">[4]E230!#REF!</definedName>
    <definedName name="Z_PR_blank">[4]E230!#REF!</definedName>
    <definedName name="Z_PR_half" localSheetId="7">#REF!</definedName>
    <definedName name="Z_PR_half" localSheetId="3">#REF!</definedName>
    <definedName name="Z_PR_half" localSheetId="6">#REF!</definedName>
    <definedName name="Z_PR_half" localSheetId="2">#REF!</definedName>
    <definedName name="Z_PR_half" localSheetId="1">#REF!</definedName>
    <definedName name="Z_PR_half" localSheetId="5">#REF!</definedName>
    <definedName name="Z_PR_half" localSheetId="4">#REF!</definedName>
    <definedName name="Z_PR_half">#REF!</definedName>
    <definedName name="Z_PR_last" localSheetId="7">#REF!</definedName>
    <definedName name="Z_PR_last" localSheetId="3">#REF!</definedName>
    <definedName name="Z_PR_last" localSheetId="6">#REF!</definedName>
    <definedName name="Z_PR_last" localSheetId="2">#REF!</definedName>
    <definedName name="Z_PR_last" localSheetId="1">#REF!</definedName>
    <definedName name="Z_PR_last" localSheetId="5">#REF!</definedName>
    <definedName name="Z_PR_last" localSheetId="4">#REF!</definedName>
    <definedName name="Z_PR_last">#REF!</definedName>
    <definedName name="Z_Reserch_blank" localSheetId="7">[4]E250!#REF!</definedName>
    <definedName name="Z_Reserch_blank" localSheetId="3">[4]E250!#REF!</definedName>
    <definedName name="Z_Reserch_blank" localSheetId="6">[4]E250!#REF!</definedName>
    <definedName name="Z_Reserch_blank" localSheetId="2">[4]E250!#REF!</definedName>
    <definedName name="Z_Reserch_blank" localSheetId="1">[4]E250!#REF!</definedName>
    <definedName name="Z_Reserch_blank" localSheetId="5">[4]E250!#REF!</definedName>
    <definedName name="Z_Reserch_blank" localSheetId="4">[4]E250!#REF!</definedName>
    <definedName name="Z_Reserch_blank">[4]E250!#REF!</definedName>
    <definedName name="Z_Reserch_half" localSheetId="7">#REF!</definedName>
    <definedName name="Z_Reserch_half" localSheetId="3">#REF!</definedName>
    <definedName name="Z_Reserch_half" localSheetId="6">#REF!</definedName>
    <definedName name="Z_Reserch_half" localSheetId="2">#REF!</definedName>
    <definedName name="Z_Reserch_half" localSheetId="1">#REF!</definedName>
    <definedName name="Z_Reserch_half" localSheetId="5">#REF!</definedName>
    <definedName name="Z_Reserch_half" localSheetId="4">#REF!</definedName>
    <definedName name="Z_Reserch_half">#REF!</definedName>
    <definedName name="Z_Reserch_last" localSheetId="7">#REF!</definedName>
    <definedName name="Z_Reserch_last" localSheetId="3">#REF!</definedName>
    <definedName name="Z_Reserch_last" localSheetId="6">#REF!</definedName>
    <definedName name="Z_Reserch_last" localSheetId="2">#REF!</definedName>
    <definedName name="Z_Reserch_last" localSheetId="1">#REF!</definedName>
    <definedName name="Z_Reserch_last" localSheetId="5">#REF!</definedName>
    <definedName name="Z_Reserch_last" localSheetId="4">#REF!</definedName>
    <definedName name="Z_Reserch_last">#REF!</definedName>
    <definedName name="Z_Rev_blankform" localSheetId="7">#REF!</definedName>
    <definedName name="Z_Rev_blankform" localSheetId="3">#REF!</definedName>
    <definedName name="Z_Rev_blankform" localSheetId="6">#REF!</definedName>
    <definedName name="Z_Rev_blankform" localSheetId="2">#REF!</definedName>
    <definedName name="Z_Rev_blankform" localSheetId="1">#REF!</definedName>
    <definedName name="Z_Rev_blankform" localSheetId="5">#REF!</definedName>
    <definedName name="Z_Rev_blankform" localSheetId="4">#REF!</definedName>
    <definedName name="Z_Rev_blankform">#REF!</definedName>
    <definedName name="Z_Rev_last" localSheetId="7">#REF!</definedName>
    <definedName name="Z_Rev_last" localSheetId="3">#REF!</definedName>
    <definedName name="Z_Rev_last" localSheetId="6">#REF!</definedName>
    <definedName name="Z_Rev_last" localSheetId="2">#REF!</definedName>
    <definedName name="Z_Rev_last" localSheetId="1">#REF!</definedName>
    <definedName name="Z_Rev_last" localSheetId="5">#REF!</definedName>
    <definedName name="Z_Rev_last" localSheetId="4">#REF!</definedName>
    <definedName name="Z_Rev_last">#REF!</definedName>
    <definedName name="Z_Semina_blank" localSheetId="7">[4]E210!#REF!</definedName>
    <definedName name="Z_Semina_blank" localSheetId="3">[4]E210!#REF!</definedName>
    <definedName name="Z_Semina_blank" localSheetId="6">[4]E210!#REF!</definedName>
    <definedName name="Z_Semina_blank" localSheetId="2">[4]E210!#REF!</definedName>
    <definedName name="Z_Semina_blank" localSheetId="1">[4]E210!#REF!</definedName>
    <definedName name="Z_Semina_blank" localSheetId="5">[4]E210!#REF!</definedName>
    <definedName name="Z_Semina_blank" localSheetId="4">[4]E210!#REF!</definedName>
    <definedName name="Z_Semina_blank">[4]E210!#REF!</definedName>
    <definedName name="Z_Semina_half" localSheetId="7">#REF!</definedName>
    <definedName name="Z_Semina_half" localSheetId="3">#REF!</definedName>
    <definedName name="Z_Semina_half" localSheetId="6">#REF!</definedName>
    <definedName name="Z_Semina_half" localSheetId="2">#REF!</definedName>
    <definedName name="Z_Semina_half" localSheetId="1">#REF!</definedName>
    <definedName name="Z_Semina_half" localSheetId="5">#REF!</definedName>
    <definedName name="Z_Semina_half" localSheetId="4">#REF!</definedName>
    <definedName name="Z_Semina_half">#REF!</definedName>
    <definedName name="Z_Semina_last" localSheetId="7">#REF!</definedName>
    <definedName name="Z_Semina_last" localSheetId="3">#REF!</definedName>
    <definedName name="Z_Semina_last" localSheetId="6">#REF!</definedName>
    <definedName name="Z_Semina_last" localSheetId="2">#REF!</definedName>
    <definedName name="Z_Semina_last" localSheetId="1">#REF!</definedName>
    <definedName name="Z_Semina_last" localSheetId="5">#REF!</definedName>
    <definedName name="Z_Semina_last" localSheetId="4">#REF!</definedName>
    <definedName name="Z_Semina_last">#REF!</definedName>
    <definedName name="กบ." localSheetId="7">#REF!</definedName>
    <definedName name="กบ." localSheetId="3">#REF!</definedName>
    <definedName name="กบ." localSheetId="6">#REF!</definedName>
    <definedName name="กบ." localSheetId="2">#REF!</definedName>
    <definedName name="กบ." localSheetId="1">#REF!</definedName>
    <definedName name="กบ." localSheetId="5">#REF!</definedName>
    <definedName name="กบ." localSheetId="4">#REF!</definedName>
    <definedName name="กบ.">#REF!</definedName>
    <definedName name="เขต" localSheetId="7">#REF!</definedName>
    <definedName name="เขต" localSheetId="3">#REF!</definedName>
    <definedName name="เขต" localSheetId="6">#REF!</definedName>
    <definedName name="เขต" localSheetId="2">#REF!</definedName>
    <definedName name="เขต" localSheetId="1">#REF!</definedName>
    <definedName name="เขต" localSheetId="5">#REF!</definedName>
    <definedName name="เขต" localSheetId="4">#REF!</definedName>
    <definedName name="เขต">#REF!</definedName>
    <definedName name="ท." localSheetId="7">#REF!</definedName>
    <definedName name="ท." localSheetId="3">#REF!</definedName>
    <definedName name="ท." localSheetId="6">#REF!</definedName>
    <definedName name="ท." localSheetId="2">#REF!</definedName>
    <definedName name="ท." localSheetId="1">#REF!</definedName>
    <definedName name="ท." localSheetId="5">#REF!</definedName>
    <definedName name="ท." localSheetId="4">#REF!</definedName>
    <definedName name="ท.">#REF!</definedName>
    <definedName name="ทส." localSheetId="7">#REF!</definedName>
    <definedName name="ทส." localSheetId="3">#REF!</definedName>
    <definedName name="ทส." localSheetId="6">#REF!</definedName>
    <definedName name="ทส." localSheetId="2">#REF!</definedName>
    <definedName name="ทส." localSheetId="1">#REF!</definedName>
    <definedName name="ทส." localSheetId="5">#REF!</definedName>
    <definedName name="ทส." localSheetId="4">#REF!</definedName>
    <definedName name="ทส.">#REF!</definedName>
    <definedName name="ธ." localSheetId="7">#REF!</definedName>
    <definedName name="ธ." localSheetId="3">#REF!</definedName>
    <definedName name="ธ." localSheetId="6">#REF!</definedName>
    <definedName name="ธ." localSheetId="2">#REF!</definedName>
    <definedName name="ธ." localSheetId="1">#REF!</definedName>
    <definedName name="ธ." localSheetId="5">#REF!</definedName>
    <definedName name="ธ." localSheetId="4">#REF!</definedName>
    <definedName name="ธ.">#REF!</definedName>
    <definedName name="บ." localSheetId="7">#REF!</definedName>
    <definedName name="บ." localSheetId="3">#REF!</definedName>
    <definedName name="บ." localSheetId="6">#REF!</definedName>
    <definedName name="บ." localSheetId="2">#REF!</definedName>
    <definedName name="บ." localSheetId="1">#REF!</definedName>
    <definedName name="บ." localSheetId="5">#REF!</definedName>
    <definedName name="บ." localSheetId="4">#REF!</definedName>
    <definedName name="บ.">#REF!</definedName>
    <definedName name="ป." localSheetId="7">#REF!</definedName>
    <definedName name="ป." localSheetId="3">#REF!</definedName>
    <definedName name="ป." localSheetId="6">#REF!</definedName>
    <definedName name="ป." localSheetId="2">#REF!</definedName>
    <definedName name="ป." localSheetId="1">#REF!</definedName>
    <definedName name="ป." localSheetId="5">#REF!</definedName>
    <definedName name="ป." localSheetId="4">#REF!</definedName>
    <definedName name="ป.">#REF!</definedName>
    <definedName name="ประถมศึกษาหรือเทียบเท่า" localSheetId="7">#REF!</definedName>
    <definedName name="ประถมศึกษาหรือเทียบเท่า" localSheetId="3">#REF!</definedName>
    <definedName name="ประถมศึกษาหรือเทียบเท่า" localSheetId="6">#REF!</definedName>
    <definedName name="ประถมศึกษาหรือเทียบเท่า" localSheetId="2">#REF!</definedName>
    <definedName name="ประถมศึกษาหรือเทียบเท่า" localSheetId="1">#REF!</definedName>
    <definedName name="ประถมศึกษาหรือเทียบเท่า" localSheetId="5">#REF!</definedName>
    <definedName name="ประถมศึกษาหรือเทียบเท่า" localSheetId="4">#REF!</definedName>
    <definedName name="ประถมศึกษาหรือเทียบเท่า">#REF!</definedName>
    <definedName name="ปริญญาตรี" localSheetId="7">#REF!</definedName>
    <definedName name="ปริญญาตรี" localSheetId="3">#REF!</definedName>
    <definedName name="ปริญญาตรี" localSheetId="6">#REF!</definedName>
    <definedName name="ปริญญาตรี" localSheetId="2">#REF!</definedName>
    <definedName name="ปริญญาตรี" localSheetId="1">#REF!</definedName>
    <definedName name="ปริญญาตรี" localSheetId="5">#REF!</definedName>
    <definedName name="ปริญญาตรี" localSheetId="4">#REF!</definedName>
    <definedName name="ปริญญาตรี">#REF!</definedName>
    <definedName name="ปวช." localSheetId="7">#REF!</definedName>
    <definedName name="ปวช." localSheetId="3">#REF!</definedName>
    <definedName name="ปวช." localSheetId="6">#REF!</definedName>
    <definedName name="ปวช." localSheetId="2">#REF!</definedName>
    <definedName name="ปวช." localSheetId="1">#REF!</definedName>
    <definedName name="ปวช." localSheetId="5">#REF!</definedName>
    <definedName name="ปวช." localSheetId="4">#REF!</definedName>
    <definedName name="ปวช.">#REF!</definedName>
    <definedName name="ปวท." localSheetId="7">#REF!</definedName>
    <definedName name="ปวท." localSheetId="3">#REF!</definedName>
    <definedName name="ปวท." localSheetId="6">#REF!</definedName>
    <definedName name="ปวท." localSheetId="2">#REF!</definedName>
    <definedName name="ปวท." localSheetId="1">#REF!</definedName>
    <definedName name="ปวท." localSheetId="5">#REF!</definedName>
    <definedName name="ปวท." localSheetId="4">#REF!</definedName>
    <definedName name="ปวท.">#REF!</definedName>
    <definedName name="ปวส.หรือเทียบเท่า" localSheetId="7">#REF!</definedName>
    <definedName name="ปวส.หรือเทียบเท่า" localSheetId="3">#REF!</definedName>
    <definedName name="ปวส.หรือเทียบเท่า" localSheetId="6">#REF!</definedName>
    <definedName name="ปวส.หรือเทียบเท่า" localSheetId="2">#REF!</definedName>
    <definedName name="ปวส.หรือเทียบเท่า" localSheetId="1">#REF!</definedName>
    <definedName name="ปวส.หรือเทียบเท่า" localSheetId="5">#REF!</definedName>
    <definedName name="ปวส.หรือเทียบเท่า" localSheetId="4">#REF!</definedName>
    <definedName name="ปวส.หรือเทียบเท่า">#REF!</definedName>
    <definedName name="ผวก" localSheetId="7">#REF!</definedName>
    <definedName name="ผวก" localSheetId="3">#REF!</definedName>
    <definedName name="ผวก" localSheetId="6">#REF!</definedName>
    <definedName name="ผวก" localSheetId="2">#REF!</definedName>
    <definedName name="ผวก" localSheetId="1">#REF!</definedName>
    <definedName name="ผวก" localSheetId="5">#REF!</definedName>
    <definedName name="ผวก" localSheetId="4">#REF!</definedName>
    <definedName name="ผวก">#REF!</definedName>
    <definedName name="พิมให้คนอื่น" localSheetId="7">#REF!</definedName>
    <definedName name="พิมให้คนอื่น" localSheetId="3">#REF!</definedName>
    <definedName name="พิมให้คนอื่น" localSheetId="6">#REF!</definedName>
    <definedName name="พิมให้คนอื่น" localSheetId="2">#REF!</definedName>
    <definedName name="พิมให้คนอื่น" localSheetId="1">#REF!</definedName>
    <definedName name="พิมให้คนอื่น" localSheetId="5">#REF!</definedName>
    <definedName name="พิมให้คนอื่น" localSheetId="4">#REF!</definedName>
    <definedName name="พิมให้คนอื่น" localSheetId="10">#REF!</definedName>
    <definedName name="พิมให้คนอื่น">#REF!</definedName>
    <definedName name="ฟ52012030" localSheetId="7">[5]Description!#REF!</definedName>
    <definedName name="ฟ52012030" localSheetId="3">[5]Description!#REF!</definedName>
    <definedName name="ฟ52012030" localSheetId="6">[5]Description!#REF!</definedName>
    <definedName name="ฟ52012030" localSheetId="18">[6]Description!#REF!</definedName>
    <definedName name="ฟ52012030" localSheetId="2">[5]Description!#REF!</definedName>
    <definedName name="ฟ52012030" localSheetId="1">[5]Description!#REF!</definedName>
    <definedName name="ฟ52012030" localSheetId="5">[5]Description!#REF!</definedName>
    <definedName name="ฟ52012030" localSheetId="4">[5]Description!#REF!</definedName>
    <definedName name="ฟ52012030" localSheetId="10">#REF!</definedName>
    <definedName name="ฟ52012030">[5]Description!#REF!</definedName>
    <definedName name="ภ.1" localSheetId="7">#REF!</definedName>
    <definedName name="ภ.1" localSheetId="3">#REF!</definedName>
    <definedName name="ภ.1" localSheetId="6">#REF!</definedName>
    <definedName name="ภ.1" localSheetId="2">#REF!</definedName>
    <definedName name="ภ.1" localSheetId="1">#REF!</definedName>
    <definedName name="ภ.1" localSheetId="5">#REF!</definedName>
    <definedName name="ภ.1" localSheetId="4">#REF!</definedName>
    <definedName name="ภ.1">#REF!</definedName>
    <definedName name="ภ.2" localSheetId="7">#REF!</definedName>
    <definedName name="ภ.2" localSheetId="3">#REF!</definedName>
    <definedName name="ภ.2" localSheetId="6">#REF!</definedName>
    <definedName name="ภ.2" localSheetId="2">#REF!</definedName>
    <definedName name="ภ.2" localSheetId="1">#REF!</definedName>
    <definedName name="ภ.2" localSheetId="5">#REF!</definedName>
    <definedName name="ภ.2" localSheetId="4">#REF!</definedName>
    <definedName name="ภ.2">#REF!</definedName>
    <definedName name="ภ.3" localSheetId="7">#REF!</definedName>
    <definedName name="ภ.3" localSheetId="3">#REF!</definedName>
    <definedName name="ภ.3" localSheetId="6">#REF!</definedName>
    <definedName name="ภ.3" localSheetId="2">#REF!</definedName>
    <definedName name="ภ.3" localSheetId="1">#REF!</definedName>
    <definedName name="ภ.3" localSheetId="5">#REF!</definedName>
    <definedName name="ภ.3" localSheetId="4">#REF!</definedName>
    <definedName name="ภ.3">#REF!</definedName>
    <definedName name="ภ.4" localSheetId="7">#REF!</definedName>
    <definedName name="ภ.4" localSheetId="3">#REF!</definedName>
    <definedName name="ภ.4" localSheetId="6">#REF!</definedName>
    <definedName name="ภ.4" localSheetId="2">#REF!</definedName>
    <definedName name="ภ.4" localSheetId="1">#REF!</definedName>
    <definedName name="ภ.4" localSheetId="5">#REF!</definedName>
    <definedName name="ภ.4" localSheetId="4">#REF!</definedName>
    <definedName name="ภ.4">#REF!</definedName>
    <definedName name="มัธยมศึกษาตอนต้นหรือเทียบเท่า" localSheetId="7">#REF!</definedName>
    <definedName name="มัธยมศึกษาตอนต้นหรือเทียบเท่า" localSheetId="3">#REF!</definedName>
    <definedName name="มัธยมศึกษาตอนต้นหรือเทียบเท่า" localSheetId="6">#REF!</definedName>
    <definedName name="มัธยมศึกษาตอนต้นหรือเทียบเท่า" localSheetId="2">#REF!</definedName>
    <definedName name="มัธยมศึกษาตอนต้นหรือเทียบเท่า" localSheetId="1">#REF!</definedName>
    <definedName name="มัธยมศึกษาตอนต้นหรือเทียบเท่า" localSheetId="5">#REF!</definedName>
    <definedName name="มัธยมศึกษาตอนต้นหรือเทียบเท่า" localSheetId="4">#REF!</definedName>
    <definedName name="มัธยมศึกษาตอนต้นหรือเทียบเท่า">#REF!</definedName>
    <definedName name="มัธยมศึกษาตอนปลายหรือเทียบเท่า" localSheetId="7">#REF!</definedName>
    <definedName name="มัธยมศึกษาตอนปลายหรือเทียบเท่า" localSheetId="3">#REF!</definedName>
    <definedName name="มัธยมศึกษาตอนปลายหรือเทียบเท่า" localSheetId="6">#REF!</definedName>
    <definedName name="มัธยมศึกษาตอนปลายหรือเทียบเท่า" localSheetId="2">#REF!</definedName>
    <definedName name="มัธยมศึกษาตอนปลายหรือเทียบเท่า" localSheetId="1">#REF!</definedName>
    <definedName name="มัธยมศึกษาตอนปลายหรือเทียบเท่า" localSheetId="5">#REF!</definedName>
    <definedName name="มัธยมศึกษาตอนปลายหรือเทียบเท่า" localSheetId="4">#REF!</definedName>
    <definedName name="มัธยมศึกษาตอนปลายหรือเทียบเท่า">#REF!</definedName>
    <definedName name="ย." localSheetId="7">#REF!</definedName>
    <definedName name="ย." localSheetId="3">#REF!</definedName>
    <definedName name="ย." localSheetId="6">#REF!</definedName>
    <definedName name="ย." localSheetId="2">#REF!</definedName>
    <definedName name="ย." localSheetId="1">#REF!</definedName>
    <definedName name="ย." localSheetId="5">#REF!</definedName>
    <definedName name="ย." localSheetId="4">#REF!</definedName>
    <definedName name="ย.">#REF!</definedName>
    <definedName name="ระดับ" localSheetId="7">#REF!</definedName>
    <definedName name="ระดับ" localSheetId="3">#REF!</definedName>
    <definedName name="ระดับ" localSheetId="6">#REF!</definedName>
    <definedName name="ระดับ" localSheetId="2">#REF!</definedName>
    <definedName name="ระดับ" localSheetId="1">#REF!</definedName>
    <definedName name="ระดับ" localSheetId="5">#REF!</definedName>
    <definedName name="ระดับ" localSheetId="4">#REF!</definedName>
    <definedName name="ระดับ">#REF!</definedName>
    <definedName name="รัฐบาล" localSheetId="7">#REF!</definedName>
    <definedName name="รัฐบาล" localSheetId="3">#REF!</definedName>
    <definedName name="รัฐบาล" localSheetId="6">#REF!</definedName>
    <definedName name="รัฐบาล" localSheetId="2">#REF!</definedName>
    <definedName name="รัฐบาล" localSheetId="1">#REF!</definedName>
    <definedName name="รัฐบาล" localSheetId="5">#REF!</definedName>
    <definedName name="รัฐบาล" localSheetId="4">#REF!</definedName>
    <definedName name="รัฐบาล">#REF!</definedName>
    <definedName name="ว." localSheetId="7">#REF!</definedName>
    <definedName name="ว." localSheetId="3">#REF!</definedName>
    <definedName name="ว." localSheetId="6">#REF!</definedName>
    <definedName name="ว." localSheetId="2">#REF!</definedName>
    <definedName name="ว." localSheetId="1">#REF!</definedName>
    <definedName name="ว." localSheetId="5">#REF!</definedName>
    <definedName name="ว." localSheetId="4">#REF!</definedName>
    <definedName name="ว.">#REF!</definedName>
    <definedName name="วศ." localSheetId="7">#REF!</definedName>
    <definedName name="วศ." localSheetId="3">#REF!</definedName>
    <definedName name="วศ." localSheetId="6">#REF!</definedName>
    <definedName name="วศ." localSheetId="2">#REF!</definedName>
    <definedName name="วศ." localSheetId="1">#REF!</definedName>
    <definedName name="วศ." localSheetId="5">#REF!</definedName>
    <definedName name="วศ." localSheetId="4">#REF!</definedName>
    <definedName name="วศ.">#REF!</definedName>
    <definedName name="ส." localSheetId="7">#REF!</definedName>
    <definedName name="ส." localSheetId="3">#REF!</definedName>
    <definedName name="ส." localSheetId="6">#REF!</definedName>
    <definedName name="ส." localSheetId="2">#REF!</definedName>
    <definedName name="ส." localSheetId="1">#REF!</definedName>
    <definedName name="ส." localSheetId="5">#REF!</definedName>
    <definedName name="ส." localSheetId="4">#REF!</definedName>
    <definedName name="ส.">#REF!</definedName>
    <definedName name="สกม." localSheetId="7">#REF!</definedName>
    <definedName name="สกม." localSheetId="3">#REF!</definedName>
    <definedName name="สกม." localSheetId="6">#REF!</definedName>
    <definedName name="สกม." localSheetId="2">#REF!</definedName>
    <definedName name="สกม." localSheetId="1">#REF!</definedName>
    <definedName name="สกม." localSheetId="5">#REF!</definedName>
    <definedName name="สกม." localSheetId="4">#REF!</definedName>
    <definedName name="สกม.">#REF!</definedName>
    <definedName name="สตภ." localSheetId="7">#REF!</definedName>
    <definedName name="สตภ." localSheetId="3">#REF!</definedName>
    <definedName name="สตภ." localSheetId="6">#REF!</definedName>
    <definedName name="สตภ." localSheetId="2">#REF!</definedName>
    <definedName name="สตภ." localSheetId="1">#REF!</definedName>
    <definedName name="สตภ." localSheetId="5">#REF!</definedName>
    <definedName name="สตภ." localSheetId="4">#REF!</definedName>
    <definedName name="สตภ.">#REF!</definedName>
    <definedName name="สวก." localSheetId="7">#REF!</definedName>
    <definedName name="สวก." localSheetId="3">#REF!</definedName>
    <definedName name="สวก." localSheetId="6">#REF!</definedName>
    <definedName name="สวก." localSheetId="2">#REF!</definedName>
    <definedName name="สวก." localSheetId="1">#REF!</definedName>
    <definedName name="สวก." localSheetId="5">#REF!</definedName>
    <definedName name="สวก." localSheetId="4">#REF!</definedName>
    <definedName name="สวก.">#REF!</definedName>
    <definedName name="สายงาน" localSheetId="7">#REF!</definedName>
    <definedName name="สายงาน" localSheetId="3">#REF!</definedName>
    <definedName name="สายงาน" localSheetId="6">#REF!</definedName>
    <definedName name="สายงาน" localSheetId="2">#REF!</definedName>
    <definedName name="สายงาน" localSheetId="1">#REF!</definedName>
    <definedName name="สายงาน" localSheetId="5">#REF!</definedName>
    <definedName name="สายงาน" localSheetId="4">#REF!</definedName>
    <definedName name="สายงาน">#REF!</definedName>
    <definedName name="อ." localSheetId="7">#REF!</definedName>
    <definedName name="อ." localSheetId="3">#REF!</definedName>
    <definedName name="อ." localSheetId="6">#REF!</definedName>
    <definedName name="อ." localSheetId="2">#REF!</definedName>
    <definedName name="อ." localSheetId="1">#REF!</definedName>
    <definedName name="อ." localSheetId="5">#REF!</definedName>
    <definedName name="อ." localSheetId="4">#REF!</definedName>
    <definedName name="อ.">#REF!</definedName>
    <definedName name="อนุบาลหรือเทียบเท่า" localSheetId="7">#REF!</definedName>
    <definedName name="อนุบาลหรือเทียบเท่า" localSheetId="3">#REF!</definedName>
    <definedName name="อนุบาลหรือเทียบเท่า" localSheetId="6">#REF!</definedName>
    <definedName name="อนุบาลหรือเทียบเท่า" localSheetId="2">#REF!</definedName>
    <definedName name="อนุบาลหรือเทียบเท่า" localSheetId="1">#REF!</definedName>
    <definedName name="อนุบาลหรือเทียบเท่า" localSheetId="5">#REF!</definedName>
    <definedName name="อนุบาลหรือเทียบเท่า" localSheetId="4">#REF!</definedName>
    <definedName name="อนุบาลหรือเทียบเท่า">#REF!</definedName>
    <definedName name="อนุปริญญาหรือเทียบเท่า" localSheetId="7">#REF!</definedName>
    <definedName name="อนุปริญญาหรือเทียบเท่า" localSheetId="3">#REF!</definedName>
    <definedName name="อนุปริญญาหรือเทียบเท่า" localSheetId="6">#REF!</definedName>
    <definedName name="อนุปริญญาหรือเทียบเท่า" localSheetId="2">#REF!</definedName>
    <definedName name="อนุปริญญาหรือเทียบเท่า" localSheetId="1">#REF!</definedName>
    <definedName name="อนุปริญญาหรือเทียบเท่า" localSheetId="5">#REF!</definedName>
    <definedName name="อนุปริญญาหรือเทียบเท่า" localSheetId="4">#REF!</definedName>
    <definedName name="อนุปริญญาหรือเทียบเท่า">#REF!</definedName>
    <definedName name="เอกชน" localSheetId="7">#REF!</definedName>
    <definedName name="เอกชน" localSheetId="3">#REF!</definedName>
    <definedName name="เอกชน" localSheetId="6">#REF!</definedName>
    <definedName name="เอกชน" localSheetId="2">#REF!</definedName>
    <definedName name="เอกชน" localSheetId="1">#REF!</definedName>
    <definedName name="เอกชน" localSheetId="5">#REF!</definedName>
    <definedName name="เอกชน" localSheetId="4">#REF!</definedName>
    <definedName name="เอกชน">#REF!</definedName>
    <definedName name="เอกชน_ป.ตรี" localSheetId="7">#REF!</definedName>
    <definedName name="เอกชน_ป.ตรี" localSheetId="3">#REF!</definedName>
    <definedName name="เอกชน_ป.ตรี" localSheetId="6">#REF!</definedName>
    <definedName name="เอกชน_ป.ตรี" localSheetId="2">#REF!</definedName>
    <definedName name="เอกชน_ป.ตรี" localSheetId="1">#REF!</definedName>
    <definedName name="เอกชน_ป.ตรี" localSheetId="5">#REF!</definedName>
    <definedName name="เอกชน_ป.ตรี" localSheetId="4">#REF!</definedName>
    <definedName name="เอกชน_ป.ตรี">#REF!</definedName>
    <definedName name="เอกชนไม่รับงินอุดหนุน" localSheetId="7">#REF!</definedName>
    <definedName name="เอกชนไม่รับงินอุดหนุน" localSheetId="3">#REF!</definedName>
    <definedName name="เอกชนไม่รับงินอุดหนุน" localSheetId="6">#REF!</definedName>
    <definedName name="เอกชนไม่รับงินอุดหนุน" localSheetId="2">#REF!</definedName>
    <definedName name="เอกชนไม่รับงินอุดหนุน" localSheetId="1">#REF!</definedName>
    <definedName name="เอกชนไม่รับงินอุดหนุน" localSheetId="5">#REF!</definedName>
    <definedName name="เอกชนไม่รับงินอุดหนุน" localSheetId="4">#REF!</definedName>
    <definedName name="เอกชนไม่รับงินอุดหนุน">#REF!</definedName>
    <definedName name="เอกชนไม่รับงินอุดหนุน_ปวช." localSheetId="7">#REF!</definedName>
    <definedName name="เอกชนไม่รับงินอุดหนุน_ปวช." localSheetId="3">#REF!</definedName>
    <definedName name="เอกชนไม่รับงินอุดหนุน_ปวช." localSheetId="6">#REF!</definedName>
    <definedName name="เอกชนไม่รับงินอุดหนุน_ปวช." localSheetId="2">#REF!</definedName>
    <definedName name="เอกชนไม่รับงินอุดหนุน_ปวช." localSheetId="1">#REF!</definedName>
    <definedName name="เอกชนไม่รับงินอุดหนุน_ปวช." localSheetId="5">#REF!</definedName>
    <definedName name="เอกชนไม่รับงินอุดหนุน_ปวช." localSheetId="4">#REF!</definedName>
    <definedName name="เอกชนไม่รับงินอุดหนุน_ปวช.">#REF!</definedName>
    <definedName name="เอกชนรับเงินอุดหนุน" localSheetId="7">#REF!</definedName>
    <definedName name="เอกชนรับเงินอุดหนุน" localSheetId="3">#REF!</definedName>
    <definedName name="เอกชนรับเงินอุดหนุน" localSheetId="6">#REF!</definedName>
    <definedName name="เอกชนรับเงินอุดหนุน" localSheetId="2">#REF!</definedName>
    <definedName name="เอกชนรับเงินอุดหนุน" localSheetId="1">#REF!</definedName>
    <definedName name="เอกชนรับเงินอุดหนุน" localSheetId="5">#REF!</definedName>
    <definedName name="เอกชนรับเงินอุดหนุน" localSheetId="4">#REF!</definedName>
    <definedName name="เอกชนรับเงินอุดหนุน">#REF!</definedName>
    <definedName name="เอกชนรับเงินอุดหนุน_ปวช." localSheetId="7">#REF!</definedName>
    <definedName name="เอกชนรับเงินอุดหนุน_ปวช." localSheetId="3">#REF!</definedName>
    <definedName name="เอกชนรับเงินอุดหนุน_ปวช." localSheetId="6">#REF!</definedName>
    <definedName name="เอกชนรับเงินอุดหนุน_ปวช." localSheetId="2">#REF!</definedName>
    <definedName name="เอกชนรับเงินอุดหนุน_ปวช." localSheetId="1">#REF!</definedName>
    <definedName name="เอกชนรับเงินอุดหนุน_ปวช." localSheetId="5">#REF!</definedName>
    <definedName name="เอกชนรับเงินอุดหนุน_ปวช." localSheetId="4">#REF!</definedName>
    <definedName name="เอกชนรับเงินอุดหนุน_ปวช.">#REF!</definedName>
  </definedNames>
  <calcPr calcId="191029"/>
  <pivotCaches>
    <pivotCache cacheId="0" r:id="rId41"/>
    <pivotCache cacheId="1" r:id="rId42"/>
  </pivotCaches>
</workbook>
</file>

<file path=xl/calcChain.xml><?xml version="1.0" encoding="utf-8"?>
<calcChain xmlns="http://schemas.openxmlformats.org/spreadsheetml/2006/main">
  <c r="F11" i="87" l="1"/>
  <c r="D7" i="87" l="1"/>
  <c r="F53" i="83" l="1"/>
  <c r="L145" i="82" l="1"/>
  <c r="M96" i="82"/>
  <c r="O16" i="82"/>
  <c r="O15" i="82"/>
  <c r="O14" i="82"/>
  <c r="AF37" i="85" l="1"/>
  <c r="AE37" i="85"/>
  <c r="AD37" i="85"/>
  <c r="AC37" i="85"/>
  <c r="AB37" i="85"/>
  <c r="AA37" i="85"/>
  <c r="Z37" i="85"/>
  <c r="Y37" i="85"/>
  <c r="X37" i="85"/>
  <c r="W37" i="85"/>
  <c r="V37" i="85"/>
  <c r="U37" i="85"/>
  <c r="T37" i="85"/>
  <c r="S37" i="85"/>
  <c r="R37" i="85"/>
  <c r="Q37" i="85"/>
  <c r="P37" i="85"/>
  <c r="O37" i="85"/>
  <c r="N37" i="85"/>
  <c r="M37" i="85"/>
  <c r="L37" i="85"/>
  <c r="K37" i="85"/>
  <c r="J37" i="85"/>
  <c r="I37" i="85"/>
  <c r="H37" i="85"/>
  <c r="G37" i="85"/>
  <c r="F37" i="85"/>
  <c r="E37" i="85"/>
  <c r="AG36" i="85"/>
  <c r="AH36" i="85" s="1"/>
  <c r="AG35" i="85"/>
  <c r="AH35" i="85" s="1"/>
  <c r="AG34" i="85"/>
  <c r="AH34" i="85" s="1"/>
  <c r="AG33" i="85"/>
  <c r="AG37" i="85" s="1"/>
  <c r="AG32" i="85"/>
  <c r="AH32" i="85" s="1"/>
  <c r="AE25" i="85"/>
  <c r="AD25" i="85"/>
  <c r="AC25" i="85"/>
  <c r="AB25" i="85"/>
  <c r="AA25" i="85"/>
  <c r="Z25" i="85"/>
  <c r="Y25" i="85"/>
  <c r="X25" i="85"/>
  <c r="W25" i="85"/>
  <c r="V25" i="85"/>
  <c r="U25" i="85"/>
  <c r="T25" i="85"/>
  <c r="S25" i="85"/>
  <c r="R25" i="85"/>
  <c r="Q25" i="85"/>
  <c r="P25" i="85"/>
  <c r="O25" i="85"/>
  <c r="N25" i="85"/>
  <c r="M25" i="85"/>
  <c r="L25" i="85"/>
  <c r="K25" i="85"/>
  <c r="J25" i="85"/>
  <c r="I25" i="85"/>
  <c r="H25" i="85"/>
  <c r="G25" i="85"/>
  <c r="F25" i="85"/>
  <c r="E25" i="85"/>
  <c r="AG24" i="85"/>
  <c r="AF24" i="85"/>
  <c r="AF23" i="85"/>
  <c r="AG23" i="85" s="1"/>
  <c r="AF22" i="85"/>
  <c r="AG22" i="85" s="1"/>
  <c r="AF21" i="85"/>
  <c r="AF25" i="85" s="1"/>
  <c r="AG20" i="85"/>
  <c r="AF20" i="85"/>
  <c r="AE12" i="85"/>
  <c r="AD12" i="85"/>
  <c r="AC12" i="85"/>
  <c r="AB12" i="85"/>
  <c r="AA12" i="85"/>
  <c r="Z12" i="85"/>
  <c r="Y12" i="85"/>
  <c r="X12" i="85"/>
  <c r="W12" i="85"/>
  <c r="V12" i="85"/>
  <c r="U12" i="85"/>
  <c r="T12" i="85"/>
  <c r="S12" i="85"/>
  <c r="R12" i="85"/>
  <c r="Q12" i="85"/>
  <c r="P12" i="85"/>
  <c r="O12" i="85"/>
  <c r="N12" i="85"/>
  <c r="M12" i="85"/>
  <c r="L12" i="85"/>
  <c r="K12" i="85"/>
  <c r="J12" i="85"/>
  <c r="I12" i="85"/>
  <c r="H12" i="85"/>
  <c r="G12" i="85"/>
  <c r="F12" i="85"/>
  <c r="E12" i="85"/>
  <c r="AF11" i="85"/>
  <c r="AG11" i="85" s="1"/>
  <c r="AF10" i="85"/>
  <c r="AG10" i="85" s="1"/>
  <c r="AF9" i="85"/>
  <c r="AG9" i="85" s="1"/>
  <c r="AF8" i="85"/>
  <c r="AG8" i="85" s="1"/>
  <c r="AF7" i="85"/>
  <c r="AF12" i="85" s="1"/>
  <c r="AG7" i="85" l="1"/>
  <c r="AG12" i="85" s="1"/>
  <c r="AH33" i="85"/>
  <c r="AH37" i="85" s="1"/>
  <c r="AG21" i="85"/>
  <c r="AG25" i="85" s="1"/>
  <c r="M7" i="69" l="1"/>
  <c r="M28" i="69"/>
  <c r="T154" i="83"/>
  <c r="U154" i="83" s="1"/>
  <c r="O154" i="83"/>
  <c r="F88" i="83"/>
  <c r="S305" i="83" l="1"/>
  <c r="R305" i="83"/>
  <c r="Q305" i="83"/>
  <c r="P305" i="83"/>
  <c r="N305" i="83"/>
  <c r="M305" i="83"/>
  <c r="L305" i="83"/>
  <c r="K305" i="83"/>
  <c r="J305" i="83"/>
  <c r="I305" i="83"/>
  <c r="H305" i="83"/>
  <c r="G305" i="83"/>
  <c r="F305" i="83"/>
  <c r="T304" i="83"/>
  <c r="U304" i="83" s="1"/>
  <c r="O304" i="83"/>
  <c r="T303" i="83"/>
  <c r="O303" i="83"/>
  <c r="U302" i="83"/>
  <c r="T302" i="83"/>
  <c r="O302" i="83"/>
  <c r="T301" i="83"/>
  <c r="O301" i="83"/>
  <c r="T300" i="83"/>
  <c r="O300" i="83"/>
  <c r="T299" i="83"/>
  <c r="O299" i="83"/>
  <c r="T298" i="83"/>
  <c r="O298" i="83"/>
  <c r="U298" i="83" s="1"/>
  <c r="T297" i="83"/>
  <c r="O297" i="83"/>
  <c r="T296" i="83"/>
  <c r="O296" i="83"/>
  <c r="T295" i="83"/>
  <c r="O295" i="83"/>
  <c r="T294" i="83"/>
  <c r="U294" i="83" s="1"/>
  <c r="O294" i="83"/>
  <c r="T293" i="83"/>
  <c r="U293" i="83" s="1"/>
  <c r="O293" i="83"/>
  <c r="T292" i="83"/>
  <c r="O292" i="83"/>
  <c r="T291" i="83"/>
  <c r="O291" i="83"/>
  <c r="T290" i="83"/>
  <c r="O290" i="83"/>
  <c r="T289" i="83"/>
  <c r="U289" i="83" s="1"/>
  <c r="O289" i="83"/>
  <c r="T288" i="83"/>
  <c r="O288" i="83"/>
  <c r="T287" i="83"/>
  <c r="O287" i="83"/>
  <c r="T286" i="83"/>
  <c r="O286" i="83"/>
  <c r="U286" i="83" s="1"/>
  <c r="AP35" i="80" s="1"/>
  <c r="AQ35" i="80" s="1"/>
  <c r="T285" i="83"/>
  <c r="U285" i="83" s="1"/>
  <c r="AP34" i="80" s="1"/>
  <c r="AQ34" i="80" s="1"/>
  <c r="O285" i="83"/>
  <c r="T284" i="83"/>
  <c r="O284" i="83"/>
  <c r="T283" i="83"/>
  <c r="O283" i="83"/>
  <c r="T282" i="83"/>
  <c r="O282" i="83"/>
  <c r="T281" i="83"/>
  <c r="U281" i="83" s="1"/>
  <c r="O281" i="83"/>
  <c r="T280" i="83"/>
  <c r="O280" i="83"/>
  <c r="T279" i="83"/>
  <c r="O279" i="83"/>
  <c r="U279" i="83" s="1"/>
  <c r="AP31" i="80" s="1"/>
  <c r="AQ31" i="80" s="1"/>
  <c r="T278" i="83"/>
  <c r="U278" i="83" s="1"/>
  <c r="O278" i="83"/>
  <c r="T277" i="83"/>
  <c r="O277" i="83"/>
  <c r="T276" i="83"/>
  <c r="U276" i="83" s="1"/>
  <c r="AP29" i="80" s="1"/>
  <c r="AQ29" i="80" s="1"/>
  <c r="O276" i="83"/>
  <c r="T275" i="83"/>
  <c r="U275" i="83" s="1"/>
  <c r="AP28" i="80" s="1"/>
  <c r="AQ28" i="80" s="1"/>
  <c r="O275" i="83"/>
  <c r="T274" i="83"/>
  <c r="O274" i="83"/>
  <c r="T273" i="83"/>
  <c r="O273" i="83"/>
  <c r="T272" i="83"/>
  <c r="O272" i="83"/>
  <c r="T271" i="83"/>
  <c r="O271" i="83"/>
  <c r="T270" i="83"/>
  <c r="O270" i="83"/>
  <c r="U270" i="83" s="1"/>
  <c r="AP24" i="80" s="1"/>
  <c r="AQ24" i="80" s="1"/>
  <c r="T269" i="83"/>
  <c r="O269" i="83"/>
  <c r="T268" i="83"/>
  <c r="U268" i="83" s="1"/>
  <c r="O268" i="83"/>
  <c r="T267" i="83"/>
  <c r="O267" i="83"/>
  <c r="T266" i="83"/>
  <c r="O266" i="83"/>
  <c r="T265" i="83"/>
  <c r="U265" i="83" s="1"/>
  <c r="AP20" i="80" s="1"/>
  <c r="AQ20" i="80" s="1"/>
  <c r="O265" i="83"/>
  <c r="T264" i="83"/>
  <c r="O264" i="83"/>
  <c r="T263" i="83"/>
  <c r="O263" i="83"/>
  <c r="U263" i="83" s="1"/>
  <c r="AP18" i="80" s="1"/>
  <c r="AQ18" i="80" s="1"/>
  <c r="T262" i="83"/>
  <c r="U262" i="83" s="1"/>
  <c r="AP17" i="80" s="1"/>
  <c r="AQ17" i="80" s="1"/>
  <c r="O262" i="83"/>
  <c r="T261" i="83"/>
  <c r="O261" i="83"/>
  <c r="T260" i="83"/>
  <c r="O260" i="83"/>
  <c r="T259" i="83"/>
  <c r="O259" i="83"/>
  <c r="U258" i="83"/>
  <c r="AP14" i="80" s="1"/>
  <c r="AQ14" i="80" s="1"/>
  <c r="T258" i="83"/>
  <c r="O258" i="83"/>
  <c r="T257" i="83"/>
  <c r="O257" i="83"/>
  <c r="T256" i="83"/>
  <c r="U256" i="83" s="1"/>
  <c r="AP12" i="80" s="1"/>
  <c r="AQ12" i="80" s="1"/>
  <c r="O256" i="83"/>
  <c r="T255" i="83"/>
  <c r="O255" i="83"/>
  <c r="U255" i="83" s="1"/>
  <c r="AP11" i="80" s="1"/>
  <c r="AQ11" i="80" s="1"/>
  <c r="T254" i="83"/>
  <c r="U254" i="83" s="1"/>
  <c r="O254" i="83"/>
  <c r="T253" i="83"/>
  <c r="O253" i="83"/>
  <c r="T252" i="83"/>
  <c r="O252" i="83"/>
  <c r="T251" i="83"/>
  <c r="O251" i="83"/>
  <c r="T250" i="83"/>
  <c r="U250" i="83" s="1"/>
  <c r="AP9" i="80" s="1"/>
  <c r="AQ9" i="80" s="1"/>
  <c r="O250" i="83"/>
  <c r="T249" i="83"/>
  <c r="U249" i="83" s="1"/>
  <c r="O249" i="83"/>
  <c r="T248" i="83"/>
  <c r="O248" i="83"/>
  <c r="T247" i="83"/>
  <c r="O247" i="83"/>
  <c r="T246" i="83"/>
  <c r="U246" i="83" s="1"/>
  <c r="AP6" i="80" s="1"/>
  <c r="AQ6" i="80" s="1"/>
  <c r="O246" i="83"/>
  <c r="T245" i="83"/>
  <c r="O245" i="83"/>
  <c r="T244" i="83"/>
  <c r="O244" i="83"/>
  <c r="T243" i="83"/>
  <c r="O243" i="83"/>
  <c r="U242" i="83"/>
  <c r="AP3" i="80" s="1"/>
  <c r="T242" i="83"/>
  <c r="O242" i="83"/>
  <c r="T241" i="83"/>
  <c r="U241" i="83" s="1"/>
  <c r="O241" i="83"/>
  <c r="T240" i="83"/>
  <c r="U240" i="83" s="1"/>
  <c r="O240" i="83"/>
  <c r="T239" i="83"/>
  <c r="O239" i="83"/>
  <c r="T238" i="83"/>
  <c r="U238" i="83" s="1"/>
  <c r="O238" i="83"/>
  <c r="T237" i="83"/>
  <c r="O237" i="83"/>
  <c r="T236" i="83"/>
  <c r="O236" i="83"/>
  <c r="T235" i="83"/>
  <c r="U235" i="83" s="1"/>
  <c r="O235" i="83"/>
  <c r="T234" i="83"/>
  <c r="U234" i="83" s="1"/>
  <c r="O234" i="83"/>
  <c r="T233" i="83"/>
  <c r="O233" i="83"/>
  <c r="T232" i="83"/>
  <c r="O232" i="83"/>
  <c r="U231" i="83"/>
  <c r="T231" i="83"/>
  <c r="O231" i="83"/>
  <c r="T230" i="83"/>
  <c r="U230" i="83" s="1"/>
  <c r="O230" i="83"/>
  <c r="T229" i="83"/>
  <c r="O229" i="83"/>
  <c r="T228" i="83"/>
  <c r="O228" i="83"/>
  <c r="T227" i="83"/>
  <c r="O227" i="83"/>
  <c r="T226" i="83"/>
  <c r="U226" i="83" s="1"/>
  <c r="O226" i="83"/>
  <c r="T225" i="83"/>
  <c r="O225" i="83"/>
  <c r="T224" i="83"/>
  <c r="O224" i="83"/>
  <c r="U224" i="83" s="1"/>
  <c r="T223" i="83"/>
  <c r="O223" i="83"/>
  <c r="U223" i="83" s="1"/>
  <c r="T222" i="83"/>
  <c r="O222" i="83"/>
  <c r="T221" i="83"/>
  <c r="O221" i="83"/>
  <c r="T220" i="83"/>
  <c r="O220" i="83"/>
  <c r="T219" i="83"/>
  <c r="O219" i="83"/>
  <c r="T218" i="83"/>
  <c r="U218" i="83" s="1"/>
  <c r="O218" i="83"/>
  <c r="T217" i="83"/>
  <c r="U217" i="83" s="1"/>
  <c r="O217" i="83"/>
  <c r="T216" i="83"/>
  <c r="O216" i="83"/>
  <c r="T215" i="83"/>
  <c r="U215" i="83" s="1"/>
  <c r="O215" i="83"/>
  <c r="T214" i="83"/>
  <c r="O214" i="83"/>
  <c r="T213" i="83"/>
  <c r="U213" i="83" s="1"/>
  <c r="O213" i="83"/>
  <c r="T212" i="83"/>
  <c r="U212" i="83" s="1"/>
  <c r="O212" i="83"/>
  <c r="U211" i="83"/>
  <c r="T211" i="83"/>
  <c r="O211" i="83"/>
  <c r="T210" i="83"/>
  <c r="U210" i="83" s="1"/>
  <c r="O210" i="83"/>
  <c r="T209" i="83"/>
  <c r="U209" i="83" s="1"/>
  <c r="O209" i="83"/>
  <c r="T208" i="83"/>
  <c r="O208" i="83"/>
  <c r="T207" i="83"/>
  <c r="O207" i="83"/>
  <c r="T206" i="83"/>
  <c r="O206" i="83"/>
  <c r="T205" i="83"/>
  <c r="O205" i="83"/>
  <c r="T204" i="83"/>
  <c r="U204" i="83" s="1"/>
  <c r="O204" i="83"/>
  <c r="T203" i="83"/>
  <c r="O203" i="83"/>
  <c r="T202" i="83"/>
  <c r="O202" i="83"/>
  <c r="U202" i="83" s="1"/>
  <c r="T201" i="83"/>
  <c r="O201" i="83"/>
  <c r="T200" i="83"/>
  <c r="O200" i="83"/>
  <c r="U200" i="83" s="1"/>
  <c r="T199" i="83"/>
  <c r="O199" i="83"/>
  <c r="T198" i="83"/>
  <c r="O198" i="83"/>
  <c r="T197" i="83"/>
  <c r="O197" i="83"/>
  <c r="T196" i="83"/>
  <c r="U196" i="83" s="1"/>
  <c r="O196" i="83"/>
  <c r="T195" i="83"/>
  <c r="U195" i="83" s="1"/>
  <c r="O195" i="83"/>
  <c r="U194" i="83"/>
  <c r="T194" i="83"/>
  <c r="O194" i="83"/>
  <c r="T193" i="83"/>
  <c r="U193" i="83" s="1"/>
  <c r="O193" i="83"/>
  <c r="T192" i="83"/>
  <c r="O192" i="83"/>
  <c r="T191" i="83"/>
  <c r="U191" i="83" s="1"/>
  <c r="O191" i="83"/>
  <c r="T190" i="83"/>
  <c r="O190" i="83"/>
  <c r="T189" i="83"/>
  <c r="O189" i="83"/>
  <c r="T188" i="83"/>
  <c r="O188" i="83"/>
  <c r="U187" i="83"/>
  <c r="T187" i="83"/>
  <c r="O187" i="83"/>
  <c r="T186" i="83"/>
  <c r="O186" i="83"/>
  <c r="U186" i="83" s="1"/>
  <c r="T185" i="83"/>
  <c r="O185" i="83"/>
  <c r="T184" i="83"/>
  <c r="O184" i="83"/>
  <c r="T183" i="83"/>
  <c r="O183" i="83"/>
  <c r="T182" i="83"/>
  <c r="U182" i="83" s="1"/>
  <c r="O182" i="83"/>
  <c r="T181" i="83"/>
  <c r="U181" i="83" s="1"/>
  <c r="O181" i="83"/>
  <c r="T180" i="83"/>
  <c r="O180" i="83"/>
  <c r="T179" i="83"/>
  <c r="O179" i="83"/>
  <c r="U179" i="83" s="1"/>
  <c r="T178" i="83"/>
  <c r="U178" i="83" s="1"/>
  <c r="O178" i="83"/>
  <c r="T177" i="83"/>
  <c r="O177" i="83"/>
  <c r="T176" i="83"/>
  <c r="O176" i="83"/>
  <c r="T175" i="83"/>
  <c r="U175" i="83" s="1"/>
  <c r="O175" i="83"/>
  <c r="T174" i="83"/>
  <c r="O174" i="83"/>
  <c r="T173" i="83"/>
  <c r="O173" i="83"/>
  <c r="T172" i="83"/>
  <c r="O172" i="83"/>
  <c r="T171" i="83"/>
  <c r="O171" i="83"/>
  <c r="T170" i="83"/>
  <c r="O170" i="83"/>
  <c r="T169" i="83"/>
  <c r="O169" i="83"/>
  <c r="T168" i="83"/>
  <c r="O168" i="83"/>
  <c r="T167" i="83"/>
  <c r="T166" i="83"/>
  <c r="O166" i="83"/>
  <c r="U166" i="83" s="1"/>
  <c r="T165" i="83"/>
  <c r="O165" i="83"/>
  <c r="T164" i="83"/>
  <c r="U164" i="83" s="1"/>
  <c r="O164" i="83"/>
  <c r="T163" i="83"/>
  <c r="O163" i="83"/>
  <c r="T162" i="83"/>
  <c r="O162" i="83"/>
  <c r="T161" i="83"/>
  <c r="O161" i="83"/>
  <c r="T160" i="83"/>
  <c r="O160" i="83"/>
  <c r="T159" i="83"/>
  <c r="O159" i="83"/>
  <c r="T158" i="83"/>
  <c r="O158" i="83"/>
  <c r="T157" i="83"/>
  <c r="O157" i="83"/>
  <c r="T156" i="83"/>
  <c r="U156" i="83" s="1"/>
  <c r="O156" i="83"/>
  <c r="T155" i="83"/>
  <c r="O155" i="83"/>
  <c r="T153" i="83"/>
  <c r="O153" i="83"/>
  <c r="T152" i="83"/>
  <c r="O152" i="83"/>
  <c r="T151" i="83"/>
  <c r="O151" i="83"/>
  <c r="T150" i="83"/>
  <c r="O150" i="83"/>
  <c r="T149" i="83"/>
  <c r="O149" i="83"/>
  <c r="T148" i="83"/>
  <c r="O148" i="83"/>
  <c r="T147" i="83"/>
  <c r="O147" i="83"/>
  <c r="T146" i="83"/>
  <c r="O146" i="83"/>
  <c r="U146" i="83" s="1"/>
  <c r="T145" i="83"/>
  <c r="O145" i="83"/>
  <c r="T144" i="83"/>
  <c r="O144" i="83"/>
  <c r="T143" i="83"/>
  <c r="O143" i="83"/>
  <c r="T142" i="83"/>
  <c r="O142" i="83"/>
  <c r="T141" i="83"/>
  <c r="O141" i="83"/>
  <c r="T140" i="83"/>
  <c r="O140" i="83"/>
  <c r="T139" i="83"/>
  <c r="O139" i="83"/>
  <c r="T138" i="83"/>
  <c r="O138" i="83"/>
  <c r="T137" i="83"/>
  <c r="O137" i="83"/>
  <c r="T136" i="83"/>
  <c r="O136" i="83"/>
  <c r="T135" i="83"/>
  <c r="O135" i="83"/>
  <c r="T134" i="83"/>
  <c r="O134" i="83"/>
  <c r="T133" i="83"/>
  <c r="O133" i="83"/>
  <c r="T132" i="83"/>
  <c r="O132" i="83"/>
  <c r="T131" i="83"/>
  <c r="U131" i="83" s="1"/>
  <c r="O131" i="83"/>
  <c r="T130" i="83"/>
  <c r="O130" i="83"/>
  <c r="T129" i="83"/>
  <c r="O129" i="83"/>
  <c r="T128" i="83"/>
  <c r="U128" i="83" s="1"/>
  <c r="O128" i="83"/>
  <c r="T127" i="83"/>
  <c r="O127" i="83"/>
  <c r="T126" i="83"/>
  <c r="O126" i="83"/>
  <c r="T125" i="83"/>
  <c r="O125" i="83"/>
  <c r="T124" i="83"/>
  <c r="O124" i="83"/>
  <c r="T123" i="83"/>
  <c r="O123" i="83"/>
  <c r="T122" i="83"/>
  <c r="O122" i="83"/>
  <c r="T121" i="83"/>
  <c r="O121" i="83"/>
  <c r="U121" i="83" s="1"/>
  <c r="T120" i="83"/>
  <c r="O120" i="83"/>
  <c r="T119" i="83"/>
  <c r="O119" i="83"/>
  <c r="T118" i="83"/>
  <c r="O118" i="83"/>
  <c r="T117" i="83"/>
  <c r="O117" i="83"/>
  <c r="T116" i="83"/>
  <c r="U116" i="83" s="1"/>
  <c r="O116" i="83"/>
  <c r="T115" i="83"/>
  <c r="U115" i="83" s="1"/>
  <c r="O115" i="83"/>
  <c r="T114" i="83"/>
  <c r="O114" i="83"/>
  <c r="T113" i="83"/>
  <c r="O113" i="83"/>
  <c r="T112" i="83"/>
  <c r="O112" i="83"/>
  <c r="T111" i="83"/>
  <c r="O111" i="83"/>
  <c r="T110" i="83"/>
  <c r="O110" i="83"/>
  <c r="T109" i="83"/>
  <c r="O109" i="83"/>
  <c r="T108" i="83"/>
  <c r="O108" i="83"/>
  <c r="T107" i="83"/>
  <c r="U107" i="83" s="1"/>
  <c r="O107" i="83"/>
  <c r="T106" i="83"/>
  <c r="U106" i="83" s="1"/>
  <c r="O106" i="83"/>
  <c r="T105" i="83"/>
  <c r="O105" i="83"/>
  <c r="T104" i="83"/>
  <c r="O104" i="83"/>
  <c r="T103" i="83"/>
  <c r="O103" i="83"/>
  <c r="T102" i="83"/>
  <c r="O102" i="83"/>
  <c r="T101" i="83"/>
  <c r="O101" i="83"/>
  <c r="T100" i="83"/>
  <c r="O100" i="83"/>
  <c r="T99" i="83"/>
  <c r="O99" i="83"/>
  <c r="T98" i="83"/>
  <c r="O98" i="83"/>
  <c r="T97" i="83"/>
  <c r="O97" i="83"/>
  <c r="T96" i="83"/>
  <c r="U96" i="83" s="1"/>
  <c r="O96" i="83"/>
  <c r="T95" i="83"/>
  <c r="O95" i="83"/>
  <c r="T94" i="83"/>
  <c r="O94" i="83"/>
  <c r="T93" i="83"/>
  <c r="O93" i="83"/>
  <c r="T92" i="83"/>
  <c r="O92" i="83"/>
  <c r="T91" i="83"/>
  <c r="U91" i="83" s="1"/>
  <c r="O91" i="83"/>
  <c r="S88" i="83"/>
  <c r="R88" i="83"/>
  <c r="Q88" i="83"/>
  <c r="P88" i="83"/>
  <c r="N88" i="83"/>
  <c r="M88" i="83"/>
  <c r="L88" i="83"/>
  <c r="K88" i="83"/>
  <c r="J88" i="83"/>
  <c r="I88" i="83"/>
  <c r="H88" i="83"/>
  <c r="G88" i="83"/>
  <c r="T87" i="83"/>
  <c r="U87" i="83" s="1"/>
  <c r="O87" i="83"/>
  <c r="T86" i="83"/>
  <c r="U86" i="83" s="1"/>
  <c r="O86" i="83"/>
  <c r="T85" i="83"/>
  <c r="O85" i="83"/>
  <c r="T84" i="83"/>
  <c r="O84" i="83"/>
  <c r="T83" i="83"/>
  <c r="U83" i="83" s="1"/>
  <c r="O83" i="83"/>
  <c r="T82" i="83"/>
  <c r="O82" i="83"/>
  <c r="T81" i="83"/>
  <c r="O81" i="83"/>
  <c r="T80" i="83"/>
  <c r="O80" i="83"/>
  <c r="T79" i="83"/>
  <c r="O79" i="83"/>
  <c r="T78" i="83"/>
  <c r="U78" i="83" s="1"/>
  <c r="O78" i="83"/>
  <c r="T77" i="83"/>
  <c r="O77" i="83"/>
  <c r="T76" i="83"/>
  <c r="O76" i="83"/>
  <c r="T75" i="83"/>
  <c r="O75" i="83"/>
  <c r="T74" i="83"/>
  <c r="O74" i="83"/>
  <c r="T73" i="83"/>
  <c r="O73" i="83"/>
  <c r="T72" i="83"/>
  <c r="O72" i="83"/>
  <c r="T71" i="83"/>
  <c r="O71" i="83"/>
  <c r="T70" i="83"/>
  <c r="O70" i="83"/>
  <c r="T69" i="83"/>
  <c r="U69" i="83" s="1"/>
  <c r="O69" i="83"/>
  <c r="T68" i="83"/>
  <c r="O68" i="83"/>
  <c r="U68" i="83" s="1"/>
  <c r="T67" i="83"/>
  <c r="O67" i="83"/>
  <c r="T66" i="83"/>
  <c r="O66" i="83"/>
  <c r="T65" i="83"/>
  <c r="O65" i="83"/>
  <c r="T64" i="83"/>
  <c r="O64" i="83"/>
  <c r="T63" i="83"/>
  <c r="O63" i="83"/>
  <c r="T62" i="83"/>
  <c r="O62" i="83"/>
  <c r="T61" i="83"/>
  <c r="U61" i="83" s="1"/>
  <c r="O61" i="83"/>
  <c r="T60" i="83"/>
  <c r="O60" i="83"/>
  <c r="T59" i="83"/>
  <c r="U59" i="83" s="1"/>
  <c r="O59" i="83"/>
  <c r="T58" i="83"/>
  <c r="O58" i="83"/>
  <c r="T57" i="83"/>
  <c r="O57" i="83"/>
  <c r="T56" i="83"/>
  <c r="O56" i="83"/>
  <c r="T55" i="83"/>
  <c r="U55" i="83" s="1"/>
  <c r="O55" i="83"/>
  <c r="T54" i="83"/>
  <c r="O54" i="83"/>
  <c r="T53" i="83"/>
  <c r="O53" i="83"/>
  <c r="T52" i="83"/>
  <c r="O52" i="83"/>
  <c r="T51" i="83"/>
  <c r="O51" i="83"/>
  <c r="T50" i="83"/>
  <c r="O50" i="83"/>
  <c r="T49" i="83"/>
  <c r="O49" i="83"/>
  <c r="T48" i="83"/>
  <c r="O48" i="83"/>
  <c r="T47" i="83"/>
  <c r="O47" i="83"/>
  <c r="T46" i="83"/>
  <c r="O46" i="83"/>
  <c r="T45" i="83"/>
  <c r="O45" i="83"/>
  <c r="T44" i="83"/>
  <c r="O44" i="83"/>
  <c r="T43" i="83"/>
  <c r="O43" i="83"/>
  <c r="U43" i="83" s="1"/>
  <c r="T42" i="83"/>
  <c r="O42" i="83"/>
  <c r="T41" i="83"/>
  <c r="O41" i="83"/>
  <c r="T40" i="83"/>
  <c r="O40" i="83"/>
  <c r="U40" i="83" s="1"/>
  <c r="T39" i="83"/>
  <c r="O39" i="83"/>
  <c r="T38" i="83"/>
  <c r="U38" i="83" s="1"/>
  <c r="O38" i="83"/>
  <c r="T37" i="83"/>
  <c r="O37" i="83"/>
  <c r="T36" i="83"/>
  <c r="O36" i="83"/>
  <c r="U36" i="83" s="1"/>
  <c r="T35" i="83"/>
  <c r="O35" i="83"/>
  <c r="T34" i="83"/>
  <c r="U34" i="83" s="1"/>
  <c r="O34" i="83"/>
  <c r="T33" i="83"/>
  <c r="O33" i="83"/>
  <c r="T32" i="83"/>
  <c r="O32" i="83"/>
  <c r="U32" i="83" s="1"/>
  <c r="S31" i="83"/>
  <c r="S306" i="83" s="1"/>
  <c r="R31" i="83"/>
  <c r="Q31" i="83"/>
  <c r="P31" i="83"/>
  <c r="N31" i="83"/>
  <c r="M31" i="83"/>
  <c r="L31" i="83"/>
  <c r="K31" i="83"/>
  <c r="J31" i="83"/>
  <c r="I31" i="83"/>
  <c r="H31" i="83"/>
  <c r="G31" i="83"/>
  <c r="F31" i="83"/>
  <c r="T30" i="83"/>
  <c r="U30" i="83" s="1"/>
  <c r="O30" i="83"/>
  <c r="T29" i="83"/>
  <c r="O29" i="83"/>
  <c r="T28" i="83"/>
  <c r="O28" i="83"/>
  <c r="T27" i="83"/>
  <c r="O27" i="83"/>
  <c r="T26" i="83"/>
  <c r="U26" i="83" s="1"/>
  <c r="O26" i="83"/>
  <c r="T25" i="83"/>
  <c r="U25" i="83" s="1"/>
  <c r="O25" i="83"/>
  <c r="T24" i="83"/>
  <c r="O24" i="83"/>
  <c r="T23" i="83"/>
  <c r="O23" i="83"/>
  <c r="O31" i="83" s="1"/>
  <c r="T22" i="83"/>
  <c r="O22" i="83"/>
  <c r="T21" i="83"/>
  <c r="O21" i="83"/>
  <c r="T20" i="83"/>
  <c r="O20" i="83"/>
  <c r="T19" i="83"/>
  <c r="O19" i="83"/>
  <c r="T18" i="83"/>
  <c r="O18" i="83"/>
  <c r="T17" i="83"/>
  <c r="O17" i="83"/>
  <c r="T16" i="83"/>
  <c r="O16" i="83"/>
  <c r="T15" i="83"/>
  <c r="O15" i="83"/>
  <c r="T14" i="83"/>
  <c r="U14" i="83" s="1"/>
  <c r="O14" i="83"/>
  <c r="T13" i="83"/>
  <c r="U13" i="83" s="1"/>
  <c r="O13" i="83"/>
  <c r="T12" i="83"/>
  <c r="O12" i="83"/>
  <c r="T11" i="83"/>
  <c r="O11" i="83"/>
  <c r="T10" i="83"/>
  <c r="U10" i="83" s="1"/>
  <c r="O10" i="83"/>
  <c r="T9" i="83"/>
  <c r="O9" i="83"/>
  <c r="G147" i="82"/>
  <c r="F147" i="82"/>
  <c r="G145" i="82"/>
  <c r="F145" i="82"/>
  <c r="H144" i="82"/>
  <c r="H143" i="82"/>
  <c r="H142" i="82"/>
  <c r="H141" i="82"/>
  <c r="H140" i="82"/>
  <c r="H139" i="82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G96" i="82"/>
  <c r="F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147" i="82" s="1"/>
  <c r="H31" i="82"/>
  <c r="H30" i="82"/>
  <c r="H29" i="82"/>
  <c r="H28" i="82"/>
  <c r="H27" i="82"/>
  <c r="H26" i="82"/>
  <c r="H25" i="82"/>
  <c r="H24" i="82"/>
  <c r="H23" i="82"/>
  <c r="H22" i="82"/>
  <c r="H21" i="82"/>
  <c r="H20" i="82"/>
  <c r="G18" i="82"/>
  <c r="G146" i="82" s="1"/>
  <c r="F18" i="82"/>
  <c r="H17" i="82"/>
  <c r="H16" i="82"/>
  <c r="H15" i="82"/>
  <c r="H14" i="82"/>
  <c r="H13" i="82"/>
  <c r="H12" i="82"/>
  <c r="H11" i="82"/>
  <c r="A5" i="82"/>
  <c r="AQ3" i="80" l="1"/>
  <c r="U198" i="83"/>
  <c r="U220" i="83"/>
  <c r="U232" i="83"/>
  <c r="U284" i="83"/>
  <c r="U292" i="83"/>
  <c r="U108" i="83"/>
  <c r="U112" i="83"/>
  <c r="U124" i="83"/>
  <c r="U132" i="83"/>
  <c r="U157" i="83"/>
  <c r="U243" i="83"/>
  <c r="U273" i="83"/>
  <c r="U297" i="83"/>
  <c r="U9" i="83"/>
  <c r="U199" i="83"/>
  <c r="U221" i="83"/>
  <c r="U225" i="83"/>
  <c r="U229" i="83"/>
  <c r="U97" i="83"/>
  <c r="U105" i="83"/>
  <c r="U113" i="83"/>
  <c r="U125" i="83"/>
  <c r="U137" i="83"/>
  <c r="U162" i="83"/>
  <c r="U170" i="83"/>
  <c r="U174" i="83"/>
  <c r="U203" i="83"/>
  <c r="U251" i="83"/>
  <c r="U274" i="83"/>
  <c r="AP27" i="80" s="1"/>
  <c r="AQ27" i="80" s="1"/>
  <c r="U290" i="83"/>
  <c r="U159" i="83"/>
  <c r="U163" i="83"/>
  <c r="U167" i="83"/>
  <c r="U271" i="83"/>
  <c r="AP25" i="80" s="1"/>
  <c r="AQ25" i="80" s="1"/>
  <c r="U110" i="83"/>
  <c r="U134" i="83"/>
  <c r="U138" i="83"/>
  <c r="U142" i="83"/>
  <c r="U54" i="83"/>
  <c r="U70" i="83"/>
  <c r="U103" i="83"/>
  <c r="U119" i="83"/>
  <c r="U168" i="83"/>
  <c r="U183" i="83"/>
  <c r="U201" i="83"/>
  <c r="U216" i="83"/>
  <c r="U219" i="83"/>
  <c r="U227" i="83"/>
  <c r="U257" i="83"/>
  <c r="AP13" i="80" s="1"/>
  <c r="AQ13" i="80" s="1"/>
  <c r="U264" i="83"/>
  <c r="AP19" i="80" s="1"/>
  <c r="AQ19" i="80" s="1"/>
  <c r="F146" i="82"/>
  <c r="H151" i="82" s="1"/>
  <c r="H145" i="82"/>
  <c r="H18" i="82"/>
  <c r="O13" i="82" s="1"/>
  <c r="L11" i="82"/>
  <c r="M11" i="82" s="1"/>
  <c r="U23" i="83"/>
  <c r="M306" i="83"/>
  <c r="U228" i="83"/>
  <c r="U207" i="83"/>
  <c r="U177" i="83"/>
  <c r="U171" i="83"/>
  <c r="U161" i="83"/>
  <c r="U133" i="83"/>
  <c r="U130" i="83"/>
  <c r="U129" i="83"/>
  <c r="U80" i="83"/>
  <c r="U51" i="83"/>
  <c r="U122" i="83"/>
  <c r="U118" i="83"/>
  <c r="U114" i="83"/>
  <c r="U101" i="83"/>
  <c r="U98" i="83"/>
  <c r="U79" i="83"/>
  <c r="U75" i="83"/>
  <c r="U72" i="83"/>
  <c r="U71" i="83"/>
  <c r="U63" i="83"/>
  <c r="U53" i="83"/>
  <c r="J306" i="83"/>
  <c r="U117" i="83"/>
  <c r="U165" i="83"/>
  <c r="U282" i="83"/>
  <c r="AP32" i="80" s="1"/>
  <c r="AQ32" i="80" s="1"/>
  <c r="U277" i="83"/>
  <c r="AP30" i="80" s="1"/>
  <c r="AQ30" i="80" s="1"/>
  <c r="U272" i="83"/>
  <c r="AP26" i="80" s="1"/>
  <c r="AQ26" i="80" s="1"/>
  <c r="U267" i="83"/>
  <c r="AP22" i="80" s="1"/>
  <c r="AQ22" i="80" s="1"/>
  <c r="U266" i="83"/>
  <c r="AP21" i="80" s="1"/>
  <c r="AQ21" i="80" s="1"/>
  <c r="U260" i="83"/>
  <c r="AP16" i="80" s="1"/>
  <c r="AQ16" i="80" s="1"/>
  <c r="U259" i="83"/>
  <c r="AP15" i="80" s="1"/>
  <c r="AQ15" i="80" s="1"/>
  <c r="U248" i="83"/>
  <c r="AP8" i="80" s="1"/>
  <c r="AQ8" i="80" s="1"/>
  <c r="U244" i="83"/>
  <c r="AP4" i="80" s="1"/>
  <c r="AQ4" i="80" s="1"/>
  <c r="H96" i="82"/>
  <c r="U17" i="83"/>
  <c r="U21" i="83"/>
  <c r="U22" i="83"/>
  <c r="U29" i="83"/>
  <c r="U11" i="83"/>
  <c r="U15" i="83"/>
  <c r="U27" i="83"/>
  <c r="U33" i="83"/>
  <c r="U64" i="83"/>
  <c r="U76" i="83"/>
  <c r="U84" i="83"/>
  <c r="U100" i="83"/>
  <c r="U104" i="83"/>
  <c r="U127" i="83"/>
  <c r="U135" i="83"/>
  <c r="U150" i="83"/>
  <c r="U155" i="83"/>
  <c r="U169" i="83"/>
  <c r="U172" i="83"/>
  <c r="U176" i="83"/>
  <c r="U189" i="83"/>
  <c r="U206" i="83"/>
  <c r="U233" i="83"/>
  <c r="U236" i="83"/>
  <c r="U253" i="83"/>
  <c r="U280" i="83"/>
  <c r="U283" i="83"/>
  <c r="AP33" i="80" s="1"/>
  <c r="AQ33" i="80" s="1"/>
  <c r="U287" i="83"/>
  <c r="U300" i="83"/>
  <c r="U151" i="83"/>
  <c r="U247" i="83"/>
  <c r="AP7" i="80" s="1"/>
  <c r="AQ7" i="80" s="1"/>
  <c r="U160" i="83"/>
  <c r="U173" i="83"/>
  <c r="U190" i="83"/>
  <c r="U237" i="83"/>
  <c r="U301" i="83"/>
  <c r="U46" i="83"/>
  <c r="U50" i="83"/>
  <c r="U62" i="83"/>
  <c r="U73" i="83"/>
  <c r="U77" i="83"/>
  <c r="U81" i="83"/>
  <c r="U94" i="83"/>
  <c r="U180" i="83"/>
  <c r="U184" i="83"/>
  <c r="U197" i="83"/>
  <c r="U214" i="83"/>
  <c r="U261" i="83"/>
  <c r="U288" i="83"/>
  <c r="U291" i="83"/>
  <c r="U295" i="83"/>
  <c r="U12" i="83"/>
  <c r="U20" i="83"/>
  <c r="U24" i="83"/>
  <c r="U39" i="83"/>
  <c r="U47" i="83"/>
  <c r="U102" i="83"/>
  <c r="U208" i="83"/>
  <c r="K306" i="83"/>
  <c r="U245" i="83"/>
  <c r="AP5" i="80" s="1"/>
  <c r="AQ5" i="80" s="1"/>
  <c r="U16" i="83"/>
  <c r="U18" i="83"/>
  <c r="L306" i="83"/>
  <c r="U52" i="83"/>
  <c r="U67" i="83"/>
  <c r="O305" i="83"/>
  <c r="U99" i="83"/>
  <c r="U126" i="83"/>
  <c r="U145" i="83"/>
  <c r="U153" i="83"/>
  <c r="U158" i="83"/>
  <c r="U185" i="83"/>
  <c r="U188" i="83"/>
  <c r="U192" i="83"/>
  <c r="U205" i="83"/>
  <c r="U222" i="83"/>
  <c r="U239" i="83"/>
  <c r="U252" i="83"/>
  <c r="AP10" i="80" s="1"/>
  <c r="AQ10" i="80" s="1"/>
  <c r="U269" i="83"/>
  <c r="AP23" i="80" s="1"/>
  <c r="AQ23" i="80" s="1"/>
  <c r="U296" i="83"/>
  <c r="U299" i="83"/>
  <c r="U303" i="83"/>
  <c r="N306" i="83"/>
  <c r="H306" i="83"/>
  <c r="Q306" i="83"/>
  <c r="F306" i="83"/>
  <c r="G306" i="83"/>
  <c r="P306" i="83"/>
  <c r="I306" i="83"/>
  <c r="R306" i="83"/>
  <c r="U49" i="83"/>
  <c r="U66" i="83"/>
  <c r="U148" i="83"/>
  <c r="U56" i="83"/>
  <c r="U60" i="83"/>
  <c r="U95" i="83"/>
  <c r="U152" i="83"/>
  <c r="U149" i="83"/>
  <c r="U28" i="83"/>
  <c r="U37" i="83"/>
  <c r="U44" i="83"/>
  <c r="U57" i="83"/>
  <c r="U74" i="83"/>
  <c r="T305" i="83"/>
  <c r="U109" i="83"/>
  <c r="U136" i="83"/>
  <c r="U139" i="83"/>
  <c r="U143" i="83"/>
  <c r="U19" i="83"/>
  <c r="O88" i="83"/>
  <c r="U41" i="83"/>
  <c r="U58" i="83"/>
  <c r="U85" i="83"/>
  <c r="U93" i="83"/>
  <c r="U120" i="83"/>
  <c r="U123" i="83"/>
  <c r="U140" i="83"/>
  <c r="T88" i="83"/>
  <c r="U45" i="83"/>
  <c r="U48" i="83"/>
  <c r="U65" i="83"/>
  <c r="U82" i="83"/>
  <c r="U144" i="83"/>
  <c r="U147" i="83"/>
  <c r="U35" i="83"/>
  <c r="U42" i="83"/>
  <c r="U111" i="83"/>
  <c r="U141" i="83"/>
  <c r="U92" i="83"/>
  <c r="T31" i="83"/>
  <c r="Y98" i="83" l="1"/>
  <c r="U88" i="83"/>
  <c r="X240" i="83"/>
  <c r="X242" i="83" s="1"/>
  <c r="Z98" i="83"/>
  <c r="Y86" i="83"/>
  <c r="AP36" i="80"/>
  <c r="AQ36" i="80" s="1"/>
  <c r="AA99" i="83"/>
  <c r="X239" i="83"/>
  <c r="H146" i="82"/>
  <c r="Z92" i="83"/>
  <c r="AA88" i="83"/>
  <c r="U31" i="83"/>
  <c r="T306" i="83"/>
  <c r="U305" i="83"/>
  <c r="O306" i="83"/>
  <c r="AA31" i="83" l="1"/>
  <c r="Y33" i="83"/>
  <c r="AA239" i="83"/>
  <c r="Z240" i="83"/>
  <c r="AC96" i="83"/>
  <c r="U306" i="83"/>
  <c r="D80" i="81"/>
  <c r="E79" i="81"/>
  <c r="E78" i="81"/>
  <c r="E77" i="81"/>
  <c r="E76" i="81"/>
  <c r="E75" i="81"/>
  <c r="E74" i="81"/>
  <c r="H74" i="81" s="1"/>
  <c r="E73" i="81"/>
  <c r="E72" i="81"/>
  <c r="H69" i="81" s="1"/>
  <c r="E71" i="81"/>
  <c r="E70" i="81"/>
  <c r="E69" i="81"/>
  <c r="E68" i="81"/>
  <c r="E67" i="81"/>
  <c r="E66" i="81"/>
  <c r="E65" i="81"/>
  <c r="H65" i="81" s="1"/>
  <c r="E64" i="81"/>
  <c r="E63" i="81"/>
  <c r="E62" i="81"/>
  <c r="E61" i="81"/>
  <c r="E60" i="81"/>
  <c r="E59" i="81"/>
  <c r="E58" i="81"/>
  <c r="E57" i="81"/>
  <c r="E56" i="81"/>
  <c r="E55" i="81"/>
  <c r="E54" i="81"/>
  <c r="E53" i="81"/>
  <c r="E52" i="81"/>
  <c r="E51" i="81"/>
  <c r="E50" i="81"/>
  <c r="E49" i="81"/>
  <c r="E48" i="81"/>
  <c r="H48" i="81" s="1"/>
  <c r="E47" i="81"/>
  <c r="E46" i="81"/>
  <c r="E45" i="81"/>
  <c r="E44" i="81"/>
  <c r="E43" i="81"/>
  <c r="E42" i="81"/>
  <c r="E41" i="81"/>
  <c r="E40" i="81"/>
  <c r="E39" i="81"/>
  <c r="E38" i="81"/>
  <c r="E37" i="81"/>
  <c r="E36" i="81"/>
  <c r="E35" i="81"/>
  <c r="E34" i="81"/>
  <c r="E33" i="81"/>
  <c r="E32" i="81"/>
  <c r="H29" i="81" s="1"/>
  <c r="E31" i="81"/>
  <c r="E30" i="81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H9" i="81" s="1"/>
  <c r="E8" i="81"/>
  <c r="E7" i="81"/>
  <c r="E6" i="81"/>
  <c r="E5" i="81"/>
  <c r="H49" i="81" l="1"/>
  <c r="H19" i="81"/>
  <c r="H59" i="81"/>
  <c r="H37" i="81"/>
  <c r="H53" i="81"/>
  <c r="H6" i="81"/>
  <c r="H43" i="81"/>
  <c r="H77" i="81"/>
  <c r="E80" i="81"/>
  <c r="H5" i="81"/>
  <c r="H80" i="81" l="1"/>
  <c r="BE38" i="80" l="1"/>
  <c r="BD38" i="80"/>
  <c r="BC38" i="80"/>
  <c r="BB38" i="80"/>
  <c r="BA38" i="80"/>
  <c r="AZ38" i="80"/>
  <c r="AY38" i="80"/>
  <c r="AX38" i="80"/>
  <c r="AW38" i="80"/>
  <c r="AV38" i="80"/>
  <c r="AU38" i="80"/>
  <c r="AT38" i="80"/>
  <c r="AS38" i="80"/>
  <c r="AR38" i="80"/>
  <c r="AO38" i="80"/>
  <c r="AN38" i="80"/>
  <c r="AM38" i="80"/>
  <c r="AL38" i="80"/>
  <c r="AK38" i="80"/>
  <c r="AJ38" i="80"/>
  <c r="AI38" i="80"/>
  <c r="AH38" i="80"/>
  <c r="AG38" i="80"/>
  <c r="AF38" i="80"/>
  <c r="AE38" i="80"/>
  <c r="AD38" i="80"/>
  <c r="AC38" i="80"/>
  <c r="AB38" i="80"/>
  <c r="AA38" i="80"/>
  <c r="Z38" i="80"/>
  <c r="Y38" i="80"/>
  <c r="X38" i="80"/>
  <c r="W38" i="80"/>
  <c r="V38" i="80"/>
  <c r="U38" i="80"/>
  <c r="T38" i="80"/>
  <c r="S38" i="80"/>
  <c r="R38" i="80"/>
  <c r="Q38" i="80"/>
  <c r="P38" i="80"/>
  <c r="O38" i="80"/>
  <c r="N38" i="80"/>
  <c r="M38" i="80"/>
  <c r="L38" i="80"/>
  <c r="K38" i="80"/>
  <c r="J38" i="80"/>
  <c r="I38" i="80"/>
  <c r="H38" i="80"/>
  <c r="G38" i="80"/>
  <c r="F38" i="80"/>
  <c r="E38" i="80"/>
  <c r="D38" i="80"/>
  <c r="C38" i="80"/>
  <c r="BF38" i="80" l="1"/>
  <c r="BF39" i="80" s="1"/>
  <c r="G3" i="77" l="1"/>
  <c r="G4" i="77"/>
  <c r="G5" i="77"/>
  <c r="G6" i="77"/>
  <c r="G7" i="77"/>
  <c r="G8" i="77"/>
  <c r="G9" i="77"/>
  <c r="G10" i="77"/>
  <c r="G11" i="77"/>
  <c r="G12" i="77"/>
  <c r="G13" i="77"/>
  <c r="G14" i="77"/>
  <c r="G15" i="77"/>
  <c r="G17" i="77"/>
  <c r="G18" i="77"/>
  <c r="G19" i="77"/>
  <c r="G20" i="77"/>
  <c r="G21" i="77"/>
  <c r="G22" i="77"/>
  <c r="G23" i="77"/>
  <c r="G24" i="77"/>
  <c r="G25" i="77"/>
  <c r="G26" i="77"/>
  <c r="G27" i="77"/>
  <c r="G28" i="77"/>
  <c r="G29" i="77"/>
  <c r="G30" i="77"/>
  <c r="G31" i="77"/>
  <c r="G32" i="77"/>
  <c r="G33" i="77"/>
  <c r="G34" i="77"/>
  <c r="G35" i="77"/>
  <c r="G36" i="77"/>
  <c r="C37" i="77"/>
  <c r="D37" i="77"/>
  <c r="E37" i="77"/>
  <c r="F37" i="77"/>
  <c r="B37" i="77"/>
  <c r="K35" i="69"/>
  <c r="K36" i="69" s="1"/>
  <c r="F80" i="76"/>
  <c r="D82" i="76"/>
  <c r="D79" i="76"/>
  <c r="E79" i="76" s="1"/>
  <c r="D78" i="76"/>
  <c r="E78" i="76" s="1"/>
  <c r="D77" i="76"/>
  <c r="E77" i="76" s="1"/>
  <c r="D76" i="76"/>
  <c r="E76" i="76" s="1"/>
  <c r="D74" i="76"/>
  <c r="E74" i="76" s="1"/>
  <c r="D73" i="76"/>
  <c r="E73" i="76" s="1"/>
  <c r="D72" i="76"/>
  <c r="E72" i="76" s="1"/>
  <c r="D71" i="76"/>
  <c r="E71" i="76" s="1"/>
  <c r="D70" i="76"/>
  <c r="E70" i="76" s="1"/>
  <c r="D69" i="76"/>
  <c r="E69" i="76" s="1"/>
  <c r="D68" i="76"/>
  <c r="E68" i="76" s="1"/>
  <c r="D67" i="76"/>
  <c r="E67" i="76" s="1"/>
  <c r="D66" i="76"/>
  <c r="E66" i="76" s="1"/>
  <c r="D65" i="76"/>
  <c r="E65" i="76" s="1"/>
  <c r="D64" i="76"/>
  <c r="E64" i="76" s="1"/>
  <c r="D63" i="76"/>
  <c r="E63" i="76" s="1"/>
  <c r="D62" i="76"/>
  <c r="E62" i="76" s="1"/>
  <c r="D61" i="76"/>
  <c r="E61" i="76" s="1"/>
  <c r="D60" i="76"/>
  <c r="E60" i="76" s="1"/>
  <c r="D59" i="76"/>
  <c r="E59" i="76" s="1"/>
  <c r="D58" i="76"/>
  <c r="E58" i="76" s="1"/>
  <c r="D57" i="76"/>
  <c r="E57" i="76" s="1"/>
  <c r="D56" i="76"/>
  <c r="E56" i="76" s="1"/>
  <c r="D55" i="76"/>
  <c r="E55" i="76" s="1"/>
  <c r="D53" i="76"/>
  <c r="E53" i="76" s="1"/>
  <c r="D52" i="76"/>
  <c r="E52" i="76" s="1"/>
  <c r="D51" i="76"/>
  <c r="E51" i="76" s="1"/>
  <c r="D50" i="76"/>
  <c r="E50" i="76" s="1"/>
  <c r="D49" i="76"/>
  <c r="E49" i="76" s="1"/>
  <c r="D48" i="76"/>
  <c r="E48" i="76" s="1"/>
  <c r="G48" i="76" s="1"/>
  <c r="D47" i="76"/>
  <c r="E47" i="76" s="1"/>
  <c r="D46" i="76"/>
  <c r="E46" i="76" s="1"/>
  <c r="D45" i="76"/>
  <c r="E45" i="76" s="1"/>
  <c r="D44" i="76"/>
  <c r="E44" i="76" s="1"/>
  <c r="D43" i="76"/>
  <c r="E43" i="76" s="1"/>
  <c r="D42" i="76"/>
  <c r="E42" i="76" s="1"/>
  <c r="D41" i="76"/>
  <c r="E41" i="76" s="1"/>
  <c r="D40" i="76"/>
  <c r="E40" i="76" s="1"/>
  <c r="D39" i="76"/>
  <c r="E39" i="76" s="1"/>
  <c r="D38" i="76"/>
  <c r="E38" i="76" s="1"/>
  <c r="D37" i="76"/>
  <c r="E37" i="76" s="1"/>
  <c r="D36" i="76"/>
  <c r="E36" i="76" s="1"/>
  <c r="D35" i="76"/>
  <c r="E35" i="76" s="1"/>
  <c r="D34" i="76"/>
  <c r="E34" i="76" s="1"/>
  <c r="D33" i="76"/>
  <c r="E33" i="76" s="1"/>
  <c r="D32" i="76"/>
  <c r="E32" i="76" s="1"/>
  <c r="D31" i="76"/>
  <c r="E31" i="76" s="1"/>
  <c r="D30" i="76"/>
  <c r="E30" i="76" s="1"/>
  <c r="D29" i="76"/>
  <c r="E29" i="76" s="1"/>
  <c r="D28" i="76"/>
  <c r="E28" i="76" s="1"/>
  <c r="D27" i="76"/>
  <c r="E27" i="76" s="1"/>
  <c r="D26" i="76"/>
  <c r="E26" i="76" s="1"/>
  <c r="D25" i="76"/>
  <c r="E25" i="76" s="1"/>
  <c r="D24" i="76"/>
  <c r="E24" i="76" s="1"/>
  <c r="D23" i="76"/>
  <c r="E23" i="76" s="1"/>
  <c r="D22" i="76"/>
  <c r="E22" i="76" s="1"/>
  <c r="D21" i="76"/>
  <c r="E21" i="76" s="1"/>
  <c r="D19" i="76"/>
  <c r="E19" i="76" s="1"/>
  <c r="D18" i="76"/>
  <c r="E18" i="76" s="1"/>
  <c r="D17" i="76"/>
  <c r="E17" i="76" s="1"/>
  <c r="D16" i="76"/>
  <c r="E16" i="76" s="1"/>
  <c r="D15" i="76"/>
  <c r="E15" i="76" s="1"/>
  <c r="D14" i="76"/>
  <c r="E14" i="76" s="1"/>
  <c r="D13" i="76"/>
  <c r="E13" i="76" s="1"/>
  <c r="D12" i="76"/>
  <c r="E12" i="76" s="1"/>
  <c r="D11" i="76"/>
  <c r="E11" i="76" s="1"/>
  <c r="D9" i="76"/>
  <c r="E9" i="76" s="1"/>
  <c r="D8" i="76"/>
  <c r="E8" i="76" s="1"/>
  <c r="D6" i="76"/>
  <c r="E6" i="76" s="1"/>
  <c r="D5" i="76"/>
  <c r="G6" i="76" l="1"/>
  <c r="G74" i="76"/>
  <c r="G37" i="77"/>
  <c r="G59" i="76"/>
  <c r="G43" i="76"/>
  <c r="G77" i="76"/>
  <c r="D80" i="76"/>
  <c r="D83" i="76" s="1"/>
  <c r="G29" i="76"/>
  <c r="G37" i="76"/>
  <c r="G53" i="76"/>
  <c r="G69" i="76"/>
  <c r="G9" i="76"/>
  <c r="G19" i="76"/>
  <c r="G49" i="76"/>
  <c r="G65" i="76"/>
  <c r="E5" i="76"/>
  <c r="E80" i="76" l="1"/>
  <c r="G80" i="76" s="1"/>
  <c r="G5" i="76"/>
  <c r="T4" i="75"/>
  <c r="M61" i="75"/>
  <c r="K52" i="75"/>
  <c r="K49" i="75"/>
  <c r="K47" i="75"/>
  <c r="K46" i="75"/>
  <c r="K44" i="75"/>
  <c r="K38" i="75"/>
  <c r="K36" i="75"/>
  <c r="K34" i="75"/>
  <c r="K33" i="75"/>
  <c r="K31" i="75"/>
  <c r="K26" i="75"/>
  <c r="K25" i="75"/>
  <c r="K23" i="75"/>
  <c r="K22" i="75"/>
  <c r="K20" i="75"/>
  <c r="K11" i="75"/>
  <c r="K10" i="75"/>
  <c r="K9" i="75"/>
  <c r="K7" i="75"/>
  <c r="K6" i="75"/>
  <c r="K2" i="75"/>
  <c r="K58" i="75" s="1"/>
  <c r="L20" i="75" l="1"/>
  <c r="M20" i="75" s="1"/>
  <c r="O20" i="75" s="1"/>
  <c r="Q20" i="75" s="1"/>
  <c r="L7" i="75"/>
  <c r="M7" i="75" s="1"/>
  <c r="O7" i="75" s="1"/>
  <c r="Q7" i="75" s="1"/>
  <c r="L22" i="75"/>
  <c r="M22" i="75" s="1"/>
  <c r="O22" i="75" s="1"/>
  <c r="Q22" i="75" s="1"/>
  <c r="L33" i="75"/>
  <c r="M33" i="75" s="1"/>
  <c r="O33" i="75" s="1"/>
  <c r="Q33" i="75" s="1"/>
  <c r="Q32" i="75" s="1"/>
  <c r="L9" i="75"/>
  <c r="M9" i="75" s="1"/>
  <c r="O9" i="75" s="1"/>
  <c r="Q9" i="75" s="1"/>
  <c r="L23" i="75"/>
  <c r="M23" i="75" s="1"/>
  <c r="O23" i="75" s="1"/>
  <c r="Q23" i="75" s="1"/>
  <c r="Q21" i="75" s="1"/>
  <c r="L34" i="75"/>
  <c r="M34" i="75" s="1"/>
  <c r="O34" i="75" s="1"/>
  <c r="Q34" i="75" s="1"/>
  <c r="L47" i="75"/>
  <c r="M47" i="75" s="1"/>
  <c r="O47" i="75" s="1"/>
  <c r="L11" i="75"/>
  <c r="M11" i="75" s="1"/>
  <c r="O11" i="75" s="1"/>
  <c r="Q11" i="75" s="1"/>
  <c r="L26" i="75"/>
  <c r="M26" i="75" s="1"/>
  <c r="O26" i="75" s="1"/>
  <c r="Q26" i="75" s="1"/>
  <c r="L38" i="75"/>
  <c r="M38" i="75" s="1"/>
  <c r="O38" i="75" s="1"/>
  <c r="Q38" i="75" s="1"/>
  <c r="L52" i="75"/>
  <c r="M52" i="75" s="1"/>
  <c r="O52" i="75" s="1"/>
  <c r="Q52" i="75" s="1"/>
  <c r="K12" i="75"/>
  <c r="K27" i="75"/>
  <c r="L27" i="75" s="1"/>
  <c r="M27" i="75" s="1"/>
  <c r="O27" i="75" s="1"/>
  <c r="K39" i="75"/>
  <c r="K54" i="75"/>
  <c r="K3" i="75"/>
  <c r="K14" i="75"/>
  <c r="L14" i="75" s="1"/>
  <c r="M14" i="75" s="1"/>
  <c r="O14" i="75" s="1"/>
  <c r="Q14" i="75" s="1"/>
  <c r="K28" i="75"/>
  <c r="L28" i="75" s="1"/>
  <c r="M28" i="75" s="1"/>
  <c r="O28" i="75" s="1"/>
  <c r="Q28" i="75" s="1"/>
  <c r="Q27" i="75" s="1"/>
  <c r="K41" i="75"/>
  <c r="K57" i="75"/>
  <c r="L57" i="75" s="1"/>
  <c r="M57" i="75" s="1"/>
  <c r="O57" i="75" s="1"/>
  <c r="Q57" i="75" s="1"/>
  <c r="K4" i="75"/>
  <c r="L4" i="75" s="1"/>
  <c r="K18" i="75"/>
  <c r="L18" i="75" s="1"/>
  <c r="M18" i="75" s="1"/>
  <c r="O18" i="75" s="1"/>
  <c r="Q18" i="75" s="1"/>
  <c r="K30" i="75"/>
  <c r="L30" i="75" s="1"/>
  <c r="M30" i="75" s="1"/>
  <c r="O30" i="75" s="1"/>
  <c r="Q30" i="75" s="1"/>
  <c r="K42" i="75"/>
  <c r="L42" i="75" s="1"/>
  <c r="M42" i="75" s="1"/>
  <c r="O42" i="75" s="1"/>
  <c r="Q42" i="75" s="1"/>
  <c r="L39" i="75"/>
  <c r="M39" i="75" s="1"/>
  <c r="O39" i="75" s="1"/>
  <c r="Q39" i="75" s="1"/>
  <c r="L12" i="75"/>
  <c r="M12" i="75" s="1"/>
  <c r="O12" i="75" s="1"/>
  <c r="Q12" i="75" s="1"/>
  <c r="L31" i="75"/>
  <c r="M31" i="75" s="1"/>
  <c r="O31" i="75" s="1"/>
  <c r="Q31" i="75" s="1"/>
  <c r="L44" i="75"/>
  <c r="M44" i="75" s="1"/>
  <c r="O44" i="75" s="1"/>
  <c r="L49" i="75"/>
  <c r="M49" i="75" s="1"/>
  <c r="O49" i="75" s="1"/>
  <c r="L6" i="75"/>
  <c r="M6" i="75" s="1"/>
  <c r="O6" i="75" s="1"/>
  <c r="Q6" i="75" s="1"/>
  <c r="Q5" i="75" s="1"/>
  <c r="L36" i="75"/>
  <c r="M36" i="75" s="1"/>
  <c r="O36" i="75" s="1"/>
  <c r="Q36" i="75" s="1"/>
  <c r="Q35" i="75" s="1"/>
  <c r="L10" i="75"/>
  <c r="M10" i="75" s="1"/>
  <c r="O10" i="75" s="1"/>
  <c r="Q10" i="75" s="1"/>
  <c r="L25" i="75"/>
  <c r="M25" i="75" s="1"/>
  <c r="O25" i="75" s="1"/>
  <c r="Q25" i="75" s="1"/>
  <c r="L41" i="75"/>
  <c r="M41" i="75" s="1"/>
  <c r="O41" i="75" s="1"/>
  <c r="L46" i="75"/>
  <c r="M46" i="75" s="1"/>
  <c r="O46" i="75" s="1"/>
  <c r="Q46" i="75" s="1"/>
  <c r="L54" i="75"/>
  <c r="M54" i="75" s="1"/>
  <c r="O54" i="75" s="1"/>
  <c r="K53" i="75"/>
  <c r="L53" i="75" s="1"/>
  <c r="M53" i="75" s="1"/>
  <c r="O53" i="75" s="1"/>
  <c r="Q53" i="75" s="1"/>
  <c r="K45" i="75"/>
  <c r="L45" i="75" s="1"/>
  <c r="M45" i="75" s="1"/>
  <c r="O45" i="75" s="1"/>
  <c r="Q45" i="75" s="1"/>
  <c r="Q44" i="75" s="1"/>
  <c r="K37" i="75"/>
  <c r="L37" i="75" s="1"/>
  <c r="M37" i="75" s="1"/>
  <c r="O37" i="75" s="1"/>
  <c r="K29" i="75"/>
  <c r="L29" i="75" s="1"/>
  <c r="M29" i="75" s="1"/>
  <c r="O29" i="75" s="1"/>
  <c r="Q29" i="75" s="1"/>
  <c r="K21" i="75"/>
  <c r="L21" i="75" s="1"/>
  <c r="M21" i="75" s="1"/>
  <c r="O21" i="75" s="1"/>
  <c r="K13" i="75"/>
  <c r="L13" i="75" s="1"/>
  <c r="M13" i="75" s="1"/>
  <c r="O13" i="75" s="1"/>
  <c r="Q13" i="75" s="1"/>
  <c r="K5" i="75"/>
  <c r="L5" i="75" s="1"/>
  <c r="M5" i="75" s="1"/>
  <c r="O5" i="75" s="1"/>
  <c r="K56" i="75"/>
  <c r="L56" i="75" s="1"/>
  <c r="M56" i="75" s="1"/>
  <c r="O56" i="75" s="1"/>
  <c r="Q56" i="75" s="1"/>
  <c r="K48" i="75"/>
  <c r="L48" i="75" s="1"/>
  <c r="M48" i="75" s="1"/>
  <c r="O48" i="75" s="1"/>
  <c r="Q48" i="75" s="1"/>
  <c r="Q47" i="75" s="1"/>
  <c r="K40" i="75"/>
  <c r="L40" i="75" s="1"/>
  <c r="M40" i="75" s="1"/>
  <c r="O40" i="75" s="1"/>
  <c r="Q40" i="75" s="1"/>
  <c r="K32" i="75"/>
  <c r="L32" i="75" s="1"/>
  <c r="M32" i="75" s="1"/>
  <c r="O32" i="75" s="1"/>
  <c r="K24" i="75"/>
  <c r="L24" i="75" s="1"/>
  <c r="M24" i="75" s="1"/>
  <c r="O24" i="75" s="1"/>
  <c r="Q24" i="75" s="1"/>
  <c r="K16" i="75"/>
  <c r="L16" i="75" s="1"/>
  <c r="M16" i="75" s="1"/>
  <c r="O16" i="75" s="1"/>
  <c r="K8" i="75"/>
  <c r="L8" i="75" s="1"/>
  <c r="M8" i="75" s="1"/>
  <c r="O8" i="75" s="1"/>
  <c r="K51" i="75"/>
  <c r="L51" i="75" s="1"/>
  <c r="M51" i="75" s="1"/>
  <c r="O51" i="75" s="1"/>
  <c r="K43" i="75"/>
  <c r="L43" i="75" s="1"/>
  <c r="M43" i="75" s="1"/>
  <c r="O43" i="75" s="1"/>
  <c r="Q43" i="75" s="1"/>
  <c r="Q41" i="75" s="1"/>
  <c r="K35" i="75"/>
  <c r="L35" i="75" s="1"/>
  <c r="M35" i="75" s="1"/>
  <c r="O35" i="75" s="1"/>
  <c r="K15" i="75"/>
  <c r="L15" i="75" s="1"/>
  <c r="M15" i="75" s="1"/>
  <c r="O15" i="75" s="1"/>
  <c r="Q15" i="75" s="1"/>
  <c r="K17" i="75"/>
  <c r="L17" i="75" s="1"/>
  <c r="M17" i="75" s="1"/>
  <c r="O17" i="75" s="1"/>
  <c r="Q17" i="75" s="1"/>
  <c r="K19" i="75"/>
  <c r="L19" i="75" s="1"/>
  <c r="M19" i="75" s="1"/>
  <c r="O19" i="75" s="1"/>
  <c r="Q19" i="75" s="1"/>
  <c r="K50" i="75"/>
  <c r="L50" i="75" s="1"/>
  <c r="M50" i="75" s="1"/>
  <c r="O50" i="75" s="1"/>
  <c r="Q50" i="75" s="1"/>
  <c r="Q49" i="75" s="1"/>
  <c r="K55" i="75"/>
  <c r="L55" i="75" s="1"/>
  <c r="M55" i="75" s="1"/>
  <c r="O55" i="75" s="1"/>
  <c r="Q55" i="75" s="1"/>
  <c r="Q8" i="75" l="1"/>
  <c r="Q51" i="75"/>
  <c r="Q16" i="75"/>
  <c r="O61" i="75"/>
  <c r="O62" i="75" s="1"/>
  <c r="Q54" i="75"/>
  <c r="Q37" i="75"/>
  <c r="Q61" i="75" l="1"/>
  <c r="Q62" i="75" s="1"/>
  <c r="AP34" i="74" l="1"/>
  <c r="AO34" i="74"/>
  <c r="AN34" i="74"/>
  <c r="AM34" i="74"/>
  <c r="AL34" i="74"/>
  <c r="AK34" i="74"/>
  <c r="AJ34" i="74"/>
  <c r="AI34" i="74"/>
  <c r="AH34" i="74"/>
  <c r="AF34" i="74"/>
  <c r="AE34" i="74"/>
  <c r="AD34" i="74"/>
  <c r="AB34" i="74"/>
  <c r="Z34" i="74"/>
  <c r="Y34" i="74"/>
  <c r="X34" i="74"/>
  <c r="V34" i="74"/>
  <c r="U34" i="74"/>
  <c r="T34" i="74"/>
  <c r="S34" i="74"/>
  <c r="R34" i="74"/>
  <c r="Q34" i="74"/>
  <c r="P34" i="74"/>
  <c r="O34" i="74"/>
  <c r="N34" i="74"/>
  <c r="M34" i="74"/>
  <c r="L34" i="74"/>
  <c r="K34" i="74"/>
  <c r="J34" i="74"/>
  <c r="I34" i="74"/>
  <c r="AP33" i="74"/>
  <c r="AO33" i="74"/>
  <c r="AN33" i="74"/>
  <c r="AM33" i="74"/>
  <c r="AL33" i="74"/>
  <c r="AK33" i="74"/>
  <c r="AJ33" i="74"/>
  <c r="AI33" i="74"/>
  <c r="AH33" i="74"/>
  <c r="AF33" i="74"/>
  <c r="AE33" i="74"/>
  <c r="AD33" i="74"/>
  <c r="AB33" i="74"/>
  <c r="Z33" i="74"/>
  <c r="Y33" i="74"/>
  <c r="X33" i="74"/>
  <c r="V33" i="74"/>
  <c r="U33" i="74"/>
  <c r="T33" i="74"/>
  <c r="S33" i="74"/>
  <c r="R33" i="74"/>
  <c r="Q33" i="74"/>
  <c r="P33" i="74"/>
  <c r="O33" i="74"/>
  <c r="N33" i="74"/>
  <c r="M33" i="74"/>
  <c r="L33" i="74"/>
  <c r="K33" i="74"/>
  <c r="J33" i="74"/>
  <c r="I33" i="74"/>
  <c r="AP32" i="74"/>
  <c r="AO32" i="74"/>
  <c r="AN32" i="74"/>
  <c r="AM32" i="74"/>
  <c r="AL32" i="74"/>
  <c r="AK32" i="74"/>
  <c r="AJ32" i="74"/>
  <c r="AI32" i="74"/>
  <c r="AH32" i="74"/>
  <c r="AF32" i="74"/>
  <c r="AE32" i="74"/>
  <c r="AD32" i="74"/>
  <c r="AB32" i="74"/>
  <c r="Z32" i="74"/>
  <c r="Y32" i="74"/>
  <c r="X32" i="74"/>
  <c r="V32" i="74"/>
  <c r="U32" i="74"/>
  <c r="T32" i="74"/>
  <c r="S32" i="74"/>
  <c r="R32" i="74"/>
  <c r="Q32" i="74"/>
  <c r="P32" i="74"/>
  <c r="O32" i="74"/>
  <c r="N32" i="74"/>
  <c r="M32" i="74"/>
  <c r="L32" i="74"/>
  <c r="K32" i="74"/>
  <c r="J32" i="74"/>
  <c r="I32" i="74"/>
  <c r="AP31" i="74"/>
  <c r="AO31" i="74"/>
  <c r="AN31" i="74"/>
  <c r="AM31" i="74"/>
  <c r="AL31" i="74"/>
  <c r="AK31" i="74"/>
  <c r="AJ31" i="74"/>
  <c r="AI31" i="74"/>
  <c r="AH31" i="74"/>
  <c r="AF31" i="74"/>
  <c r="AE31" i="74"/>
  <c r="AD31" i="74"/>
  <c r="AB31" i="74"/>
  <c r="Z31" i="74"/>
  <c r="Y31" i="74"/>
  <c r="X31" i="74"/>
  <c r="V31" i="74"/>
  <c r="U31" i="74"/>
  <c r="T31" i="74"/>
  <c r="S31" i="74"/>
  <c r="R31" i="74"/>
  <c r="Q31" i="74"/>
  <c r="P31" i="74"/>
  <c r="O31" i="74"/>
  <c r="N31" i="74"/>
  <c r="M31" i="74"/>
  <c r="L31" i="74"/>
  <c r="K31" i="74"/>
  <c r="J31" i="74"/>
  <c r="I31" i="74"/>
  <c r="AP30" i="74"/>
  <c r="AO30" i="74"/>
  <c r="AN30" i="74"/>
  <c r="AM30" i="74"/>
  <c r="AL30" i="74"/>
  <c r="AK30" i="74"/>
  <c r="AJ30" i="74"/>
  <c r="AI30" i="74"/>
  <c r="AH30" i="74"/>
  <c r="AF30" i="74"/>
  <c r="AE30" i="74"/>
  <c r="AD30" i="74"/>
  <c r="AB30" i="74"/>
  <c r="Z30" i="74"/>
  <c r="Y30" i="74"/>
  <c r="X30" i="74"/>
  <c r="V30" i="74"/>
  <c r="U30" i="74"/>
  <c r="T30" i="74"/>
  <c r="S30" i="74"/>
  <c r="R30" i="74"/>
  <c r="Q30" i="74"/>
  <c r="P30" i="74"/>
  <c r="O30" i="74"/>
  <c r="N30" i="74"/>
  <c r="M30" i="74"/>
  <c r="L30" i="74"/>
  <c r="K30" i="74"/>
  <c r="J30" i="74"/>
  <c r="I30" i="74"/>
  <c r="AP29" i="74"/>
  <c r="AP38" i="74" s="1"/>
  <c r="AO29" i="74"/>
  <c r="AO38" i="74" s="1"/>
  <c r="AN29" i="74"/>
  <c r="AN38" i="74" s="1"/>
  <c r="AM29" i="74"/>
  <c r="AM38" i="74" s="1"/>
  <c r="AL29" i="74"/>
  <c r="AL38" i="74" s="1"/>
  <c r="AK29" i="74"/>
  <c r="AK38" i="74" s="1"/>
  <c r="AJ29" i="74"/>
  <c r="AJ38" i="74" s="1"/>
  <c r="AI29" i="74"/>
  <c r="AI38" i="74" s="1"/>
  <c r="AH29" i="74"/>
  <c r="AH38" i="74" s="1"/>
  <c r="AF29" i="74"/>
  <c r="AF38" i="74" s="1"/>
  <c r="AE29" i="74"/>
  <c r="AE38" i="74" s="1"/>
  <c r="AD29" i="74"/>
  <c r="AD38" i="74" s="1"/>
  <c r="AB29" i="74"/>
  <c r="AB38" i="74" s="1"/>
  <c r="Z29" i="74"/>
  <c r="Z38" i="74" s="1"/>
  <c r="Y29" i="74"/>
  <c r="Y38" i="74" s="1"/>
  <c r="X29" i="74"/>
  <c r="X38" i="74" s="1"/>
  <c r="V29" i="74"/>
  <c r="V38" i="74" s="1"/>
  <c r="U29" i="74"/>
  <c r="U38" i="74" s="1"/>
  <c r="T29" i="74"/>
  <c r="T38" i="74" s="1"/>
  <c r="S29" i="74"/>
  <c r="S38" i="74" s="1"/>
  <c r="R29" i="74"/>
  <c r="R38" i="74" s="1"/>
  <c r="Q29" i="74"/>
  <c r="Q38" i="74" s="1"/>
  <c r="P29" i="74"/>
  <c r="O29" i="74"/>
  <c r="O38" i="74" s="1"/>
  <c r="N29" i="74"/>
  <c r="N38" i="74" s="1"/>
  <c r="M29" i="74"/>
  <c r="M38" i="74" s="1"/>
  <c r="L29" i="74"/>
  <c r="L38" i="74" s="1"/>
  <c r="K29" i="74"/>
  <c r="K38" i="74" s="1"/>
  <c r="J29" i="74"/>
  <c r="J38" i="74" s="1"/>
  <c r="I29" i="74"/>
  <c r="AP28" i="74"/>
  <c r="AO28" i="74"/>
  <c r="AN28" i="74"/>
  <c r="AM28" i="74"/>
  <c r="AL28" i="74"/>
  <c r="AK28" i="74"/>
  <c r="AJ28" i="74"/>
  <c r="AI28" i="74"/>
  <c r="AH28" i="74"/>
  <c r="AF28" i="74"/>
  <c r="AE28" i="74"/>
  <c r="AD28" i="74"/>
  <c r="AB28" i="74"/>
  <c r="Z28" i="74"/>
  <c r="Y28" i="74"/>
  <c r="X28" i="74"/>
  <c r="V28" i="74"/>
  <c r="U28" i="74"/>
  <c r="T28" i="74"/>
  <c r="S28" i="74"/>
  <c r="R28" i="74"/>
  <c r="Q28" i="74"/>
  <c r="P28" i="74"/>
  <c r="O28" i="74"/>
  <c r="N28" i="74"/>
  <c r="M28" i="74"/>
  <c r="L28" i="74"/>
  <c r="K28" i="74"/>
  <c r="J28" i="74"/>
  <c r="I28" i="74"/>
  <c r="AP27" i="74"/>
  <c r="AO27" i="74"/>
  <c r="AN27" i="74"/>
  <c r="AM27" i="74"/>
  <c r="AL27" i="74"/>
  <c r="AK27" i="74"/>
  <c r="AJ27" i="74"/>
  <c r="AI27" i="74"/>
  <c r="AH27" i="74"/>
  <c r="AF27" i="74"/>
  <c r="AE27" i="74"/>
  <c r="AD27" i="74"/>
  <c r="AB27" i="74"/>
  <c r="Z27" i="74"/>
  <c r="Y27" i="74"/>
  <c r="X27" i="74"/>
  <c r="V27" i="74"/>
  <c r="U27" i="74"/>
  <c r="T27" i="74"/>
  <c r="S27" i="74"/>
  <c r="R27" i="74"/>
  <c r="Q27" i="74"/>
  <c r="P27" i="74"/>
  <c r="O27" i="74"/>
  <c r="N27" i="74"/>
  <c r="M27" i="74"/>
  <c r="L27" i="74"/>
  <c r="K27" i="74"/>
  <c r="J27" i="74"/>
  <c r="I27" i="74"/>
  <c r="AP26" i="74"/>
  <c r="AO26" i="74"/>
  <c r="AN26" i="74"/>
  <c r="AM26" i="74"/>
  <c r="AL26" i="74"/>
  <c r="AK26" i="74"/>
  <c r="AJ26" i="74"/>
  <c r="AI26" i="74"/>
  <c r="AH26" i="74"/>
  <c r="AF26" i="74"/>
  <c r="AE26" i="74"/>
  <c r="AD26" i="74"/>
  <c r="AB26" i="74"/>
  <c r="Z26" i="74"/>
  <c r="Y26" i="74"/>
  <c r="X26" i="74"/>
  <c r="V26" i="74"/>
  <c r="U26" i="74"/>
  <c r="T26" i="74"/>
  <c r="S26" i="74"/>
  <c r="R26" i="74"/>
  <c r="Q26" i="74"/>
  <c r="P26" i="74"/>
  <c r="O26" i="74"/>
  <c r="N26" i="74"/>
  <c r="M26" i="74"/>
  <c r="L26" i="74"/>
  <c r="K26" i="74"/>
  <c r="J26" i="74"/>
  <c r="I26" i="74"/>
  <c r="AP25" i="74"/>
  <c r="AO25" i="74"/>
  <c r="AN25" i="74"/>
  <c r="AM25" i="74"/>
  <c r="AL25" i="74"/>
  <c r="AK25" i="74"/>
  <c r="AJ25" i="74"/>
  <c r="AI25" i="74"/>
  <c r="AH25" i="74"/>
  <c r="AF25" i="74"/>
  <c r="AE25" i="74"/>
  <c r="AD25" i="74"/>
  <c r="AB25" i="74"/>
  <c r="Z25" i="74"/>
  <c r="Y25" i="74"/>
  <c r="X25" i="74"/>
  <c r="V25" i="74"/>
  <c r="U25" i="74"/>
  <c r="T25" i="74"/>
  <c r="S25" i="74"/>
  <c r="R25" i="74"/>
  <c r="Q25" i="74"/>
  <c r="P25" i="74"/>
  <c r="O25" i="74"/>
  <c r="N25" i="74"/>
  <c r="M25" i="74"/>
  <c r="L25" i="74"/>
  <c r="K25" i="74"/>
  <c r="J25" i="74"/>
  <c r="I25" i="74"/>
  <c r="AP24" i="74"/>
  <c r="AO24" i="74"/>
  <c r="AN24" i="74"/>
  <c r="AM24" i="74"/>
  <c r="AL24" i="74"/>
  <c r="AK24" i="74"/>
  <c r="AJ24" i="74"/>
  <c r="AI24" i="74"/>
  <c r="AH24" i="74"/>
  <c r="AF24" i="74"/>
  <c r="AE24" i="74"/>
  <c r="AD24" i="74"/>
  <c r="AB24" i="74"/>
  <c r="Z24" i="74"/>
  <c r="Y24" i="74"/>
  <c r="X24" i="74"/>
  <c r="V24" i="74"/>
  <c r="U24" i="74"/>
  <c r="T24" i="74"/>
  <c r="S24" i="74"/>
  <c r="R24" i="74"/>
  <c r="Q24" i="74"/>
  <c r="P24" i="74"/>
  <c r="O24" i="74"/>
  <c r="N24" i="74"/>
  <c r="M24" i="74"/>
  <c r="L24" i="74"/>
  <c r="K24" i="74"/>
  <c r="J24" i="74"/>
  <c r="I24" i="74"/>
  <c r="AP23" i="74"/>
  <c r="AO23" i="74"/>
  <c r="AN23" i="74"/>
  <c r="AM23" i="74"/>
  <c r="AL23" i="74"/>
  <c r="AK23" i="74"/>
  <c r="AJ23" i="74"/>
  <c r="AI23" i="74"/>
  <c r="AH23" i="74"/>
  <c r="AF23" i="74"/>
  <c r="AE23" i="74"/>
  <c r="AD23" i="74"/>
  <c r="AB23" i="74"/>
  <c r="Z23" i="74"/>
  <c r="Y23" i="74"/>
  <c r="X23" i="74"/>
  <c r="V23" i="74"/>
  <c r="U23" i="74"/>
  <c r="T23" i="74"/>
  <c r="S23" i="74"/>
  <c r="R23" i="74"/>
  <c r="Q23" i="74"/>
  <c r="P23" i="74"/>
  <c r="O23" i="74"/>
  <c r="N23" i="74"/>
  <c r="M23" i="74"/>
  <c r="L23" i="74"/>
  <c r="K23" i="74"/>
  <c r="J23" i="74"/>
  <c r="I23" i="74"/>
  <c r="AP22" i="74"/>
  <c r="AO22" i="74"/>
  <c r="AN22" i="74"/>
  <c r="AM22" i="74"/>
  <c r="AL22" i="74"/>
  <c r="AK22" i="74"/>
  <c r="AJ22" i="74"/>
  <c r="AI22" i="74"/>
  <c r="AH22" i="74"/>
  <c r="AF22" i="74"/>
  <c r="AE22" i="74"/>
  <c r="AD22" i="74"/>
  <c r="AB22" i="74"/>
  <c r="Z22" i="74"/>
  <c r="Y22" i="74"/>
  <c r="X22" i="74"/>
  <c r="V22" i="74"/>
  <c r="U22" i="74"/>
  <c r="T22" i="74"/>
  <c r="S22" i="74"/>
  <c r="R22" i="74"/>
  <c r="Q22" i="74"/>
  <c r="P22" i="74"/>
  <c r="O22" i="74"/>
  <c r="N22" i="74"/>
  <c r="M22" i="74"/>
  <c r="L22" i="74"/>
  <c r="K22" i="74"/>
  <c r="J22" i="74"/>
  <c r="I22" i="74"/>
  <c r="H16" i="74"/>
  <c r="G16" i="74"/>
  <c r="F16" i="74"/>
  <c r="E16" i="74"/>
  <c r="H15" i="74"/>
  <c r="G15" i="74"/>
  <c r="H14" i="74"/>
  <c r="G14" i="74"/>
  <c r="H13" i="74"/>
  <c r="G13" i="74"/>
  <c r="H12" i="74"/>
  <c r="G12" i="74"/>
  <c r="H11" i="74"/>
  <c r="G11" i="74"/>
  <c r="H10" i="74"/>
  <c r="G10" i="74"/>
  <c r="H9" i="74"/>
  <c r="G9" i="74"/>
  <c r="H8" i="74"/>
  <c r="G8" i="74"/>
  <c r="H7" i="74"/>
  <c r="G7" i="74"/>
  <c r="H6" i="74"/>
  <c r="G6" i="74"/>
  <c r="H5" i="74"/>
  <c r="G5" i="74"/>
  <c r="H4" i="74"/>
  <c r="G4" i="74"/>
  <c r="H3" i="74"/>
  <c r="G3" i="74"/>
  <c r="Q35" i="74" l="1"/>
  <c r="AK35" i="74"/>
  <c r="Z35" i="74"/>
  <c r="F34" i="74"/>
  <c r="F33" i="74"/>
  <c r="E22" i="74"/>
  <c r="E30" i="74"/>
  <c r="AB35" i="74"/>
  <c r="AL35" i="74"/>
  <c r="E34" i="74"/>
  <c r="F32" i="74"/>
  <c r="J35" i="74"/>
  <c r="R35" i="74"/>
  <c r="K35" i="74"/>
  <c r="S35" i="74"/>
  <c r="AD35" i="74"/>
  <c r="AM35" i="74"/>
  <c r="F26" i="74"/>
  <c r="F28" i="74"/>
  <c r="E29" i="74"/>
  <c r="AE35" i="74"/>
  <c r="E26" i="74"/>
  <c r="E25" i="74"/>
  <c r="M35" i="74"/>
  <c r="U35" i="74"/>
  <c r="AF35" i="74"/>
  <c r="AO35" i="74"/>
  <c r="E28" i="74"/>
  <c r="E33" i="74"/>
  <c r="G33" i="74" s="1"/>
  <c r="H33" i="74" s="1"/>
  <c r="AN35" i="74"/>
  <c r="F25" i="74"/>
  <c r="N35" i="74"/>
  <c r="V35" i="74"/>
  <c r="AH35" i="74"/>
  <c r="AP35" i="74"/>
  <c r="E24" i="74"/>
  <c r="F24" i="74"/>
  <c r="E32" i="74"/>
  <c r="T35" i="74"/>
  <c r="O35" i="74"/>
  <c r="X35" i="74"/>
  <c r="AI35" i="74"/>
  <c r="E27" i="74"/>
  <c r="F30" i="74"/>
  <c r="E31" i="74"/>
  <c r="F31" i="74"/>
  <c r="L35" i="74"/>
  <c r="P35" i="74"/>
  <c r="Y35" i="74"/>
  <c r="AJ35" i="74"/>
  <c r="E23" i="74"/>
  <c r="F23" i="74"/>
  <c r="F27" i="74"/>
  <c r="F29" i="74"/>
  <c r="I35" i="74"/>
  <c r="F22" i="74"/>
  <c r="G22" i="74" s="1"/>
  <c r="H22" i="74" s="1"/>
  <c r="I38" i="74"/>
  <c r="AQ38" i="74" s="1"/>
  <c r="G34" i="74" l="1"/>
  <c r="H34" i="74" s="1"/>
  <c r="G26" i="74"/>
  <c r="H26" i="74" s="1"/>
  <c r="G30" i="74"/>
  <c r="H30" i="74" s="1"/>
  <c r="G28" i="74"/>
  <c r="H28" i="74" s="1"/>
  <c r="G27" i="74"/>
  <c r="H27" i="74" s="1"/>
  <c r="G24" i="74"/>
  <c r="H24" i="74" s="1"/>
  <c r="G23" i="74"/>
  <c r="H23" i="74" s="1"/>
  <c r="E35" i="74"/>
  <c r="G29" i="74"/>
  <c r="H29" i="74" s="1"/>
  <c r="G32" i="74"/>
  <c r="H32" i="74" s="1"/>
  <c r="F35" i="74"/>
  <c r="G25" i="74"/>
  <c r="H25" i="74" s="1"/>
  <c r="G31" i="74"/>
  <c r="H31" i="74" s="1"/>
  <c r="M8" i="69"/>
  <c r="G35" i="74" l="1"/>
  <c r="H35" i="74" s="1"/>
  <c r="M19" i="69"/>
  <c r="L35" i="69"/>
  <c r="L36" i="69" s="1"/>
  <c r="J35" i="69"/>
  <c r="J36" i="69" s="1"/>
  <c r="I35" i="69"/>
  <c r="I36" i="69" s="1"/>
  <c r="H35" i="69"/>
  <c r="H36" i="69" s="1"/>
  <c r="G35" i="69"/>
  <c r="G36" i="69" s="1"/>
  <c r="F35" i="69"/>
  <c r="F36" i="69" s="1"/>
  <c r="E35" i="69"/>
  <c r="E36" i="69" s="1"/>
  <c r="D35" i="69"/>
  <c r="D36" i="69" s="1"/>
  <c r="C35" i="69"/>
  <c r="C36" i="69" s="1"/>
  <c r="M34" i="69"/>
  <c r="M33" i="69"/>
  <c r="M32" i="69"/>
  <c r="M31" i="69"/>
  <c r="M30" i="69"/>
  <c r="M29" i="69"/>
  <c r="M27" i="69"/>
  <c r="M26" i="69"/>
  <c r="M25" i="69"/>
  <c r="M24" i="69"/>
  <c r="M23" i="69"/>
  <c r="M22" i="69"/>
  <c r="M21" i="69"/>
  <c r="M20" i="69"/>
  <c r="M18" i="69"/>
  <c r="M17" i="69"/>
  <c r="M16" i="69"/>
  <c r="M15" i="69"/>
  <c r="M14" i="69"/>
  <c r="M13" i="69"/>
  <c r="M12" i="69"/>
  <c r="M11" i="69"/>
  <c r="M10" i="69"/>
  <c r="M9" i="69"/>
  <c r="M35" i="69" l="1"/>
  <c r="M36" i="69" s="1"/>
  <c r="M17" i="46" l="1"/>
  <c r="E38" i="46" l="1"/>
  <c r="D38" i="46"/>
  <c r="F23" i="46"/>
  <c r="G23" i="46" s="1"/>
  <c r="H23" i="46" s="1"/>
  <c r="F22" i="46"/>
  <c r="G22" i="46" s="1"/>
  <c r="H22" i="46" s="1"/>
  <c r="F21" i="46"/>
  <c r="G21" i="46" s="1"/>
  <c r="H21" i="46" s="1"/>
  <c r="F20" i="46"/>
  <c r="G20" i="46" s="1"/>
  <c r="H20" i="46" s="1"/>
  <c r="F19" i="46"/>
  <c r="G19" i="46" s="1"/>
  <c r="H19" i="46" s="1"/>
  <c r="F18" i="46"/>
  <c r="G18" i="46" s="1"/>
  <c r="H18" i="46" s="1"/>
  <c r="F17" i="46"/>
  <c r="G17" i="46" s="1"/>
  <c r="H17" i="46" s="1"/>
  <c r="F16" i="46"/>
  <c r="G16" i="46" s="1"/>
  <c r="H16" i="46" s="1"/>
  <c r="F15" i="46"/>
  <c r="G15" i="46" s="1"/>
  <c r="H15" i="46" s="1"/>
  <c r="F14" i="46"/>
  <c r="G14" i="46" s="1"/>
  <c r="H14" i="46" s="1"/>
  <c r="F13" i="46"/>
  <c r="G13" i="46" s="1"/>
  <c r="H13" i="46" s="1"/>
  <c r="F12" i="46"/>
  <c r="G12" i="46" s="1"/>
  <c r="H12" i="46" s="1"/>
  <c r="F11" i="46"/>
  <c r="G11" i="46" s="1"/>
  <c r="H11" i="46" s="1"/>
  <c r="F10" i="46"/>
  <c r="G10" i="46" s="1"/>
  <c r="H10" i="46" s="1"/>
  <c r="F9" i="46"/>
  <c r="G9" i="46" s="1"/>
  <c r="H9" i="46" s="1"/>
  <c r="F8" i="46"/>
  <c r="G8" i="46" s="1"/>
  <c r="H8" i="46" s="1"/>
  <c r="F7" i="46"/>
  <c r="G7" i="46" s="1"/>
  <c r="H7" i="46" s="1"/>
  <c r="F6" i="46"/>
  <c r="G6" i="46" s="1"/>
  <c r="H6" i="46" s="1"/>
  <c r="F5" i="46"/>
  <c r="G5" i="46" s="1"/>
  <c r="H5" i="46" s="1"/>
  <c r="F4" i="46"/>
  <c r="G4" i="46" s="1"/>
  <c r="H4" i="46" s="1"/>
  <c r="F3" i="46"/>
  <c r="G3" i="46" s="1"/>
  <c r="H3" i="46" s="1"/>
  <c r="F33" i="46"/>
  <c r="G33" i="46" s="1"/>
  <c r="H33" i="46" s="1"/>
  <c r="F31" i="46"/>
  <c r="G31" i="46" s="1"/>
  <c r="H31" i="46" s="1"/>
  <c r="F35" i="46"/>
  <c r="G35" i="46" s="1"/>
  <c r="H35" i="46" s="1"/>
  <c r="F36" i="46"/>
  <c r="G36" i="46" s="1"/>
  <c r="H36" i="46" s="1"/>
  <c r="F34" i="46"/>
  <c r="G34" i="46" s="1"/>
  <c r="H34" i="46" s="1"/>
  <c r="F37" i="46"/>
  <c r="G37" i="46" s="1"/>
  <c r="H37" i="46" s="1"/>
  <c r="F32" i="46"/>
  <c r="G32" i="46" s="1"/>
  <c r="H32" i="46" s="1"/>
  <c r="F30" i="46"/>
  <c r="G30" i="46" s="1"/>
  <c r="H30" i="46" s="1"/>
  <c r="F26" i="46"/>
  <c r="G26" i="46" s="1"/>
  <c r="H26" i="46" s="1"/>
  <c r="F28" i="46"/>
  <c r="G28" i="46" s="1"/>
  <c r="H28" i="46" s="1"/>
  <c r="F24" i="46"/>
  <c r="G24" i="46" s="1"/>
  <c r="H24" i="46" s="1"/>
  <c r="F29" i="46"/>
  <c r="G29" i="46" s="1"/>
  <c r="H29" i="46" s="1"/>
  <c r="F25" i="46"/>
  <c r="G25" i="46" s="1"/>
  <c r="H25" i="46" s="1"/>
  <c r="F27" i="46"/>
  <c r="G27" i="46" s="1"/>
  <c r="H27" i="46" s="1"/>
  <c r="H38" i="46" l="1"/>
  <c r="I38" i="46" s="1"/>
  <c r="G38" i="46"/>
  <c r="F38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thitaree sothornkularoj</author>
  </authors>
  <commentList>
    <comment ref="D262" authorId="0" shapeId="0" xr:uid="{1D597A81-5679-4FC0-AADC-207D7ACB07D9}">
      <text>
        <r>
          <rPr>
            <b/>
            <sz val="9"/>
            <color indexed="81"/>
            <rFont val="Tahoma"/>
            <family val="2"/>
          </rPr>
          <t xml:space="preserve"> - สชก.(ท) 35156/2563 ลว. 28 ส.ค. 2563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Supannada Naksano</author>
  </authors>
  <commentList>
    <comment ref="C8" authorId="0" shapeId="0" xr:uid="{2D34FD8B-7DC8-428A-91B5-65087A8DC17F}">
      <text>
        <r>
          <rPr>
            <b/>
            <sz val="9"/>
            <color indexed="81"/>
            <rFont val="Tahoma"/>
            <family val="2"/>
          </rPr>
          <t>Supannada Naksano:</t>
        </r>
        <r>
          <rPr>
            <sz val="9"/>
            <color indexed="81"/>
            <rFont val="Tahoma"/>
            <family val="2"/>
          </rPr>
          <t xml:space="preserve">
ค่าประชุมชี้แจงจัดสรรให้ตามจำนวนพนักงาน 260.-/คน/ปี จัดสรรไว้ที่ กสข.น.3</t>
        </r>
      </text>
    </comment>
    <comment ref="C10" authorId="0" shapeId="0" xr:uid="{29F11DC9-7258-4117-96F5-D1A75B4FD6F4}">
      <text>
        <r>
          <rPr>
            <b/>
            <sz val="9"/>
            <color indexed="81"/>
            <rFont val="Tahoma"/>
            <family val="2"/>
          </rPr>
          <t>Supannada Naksano:</t>
        </r>
        <r>
          <rPr>
            <sz val="9"/>
            <color indexed="81"/>
            <rFont val="Tahoma"/>
            <family val="2"/>
          </rPr>
          <t xml:space="preserve">
1. งานตามระบบสถาปัตยกรรมธุรกิจ (BA) และระบบบริหารคุณภาพของ กฟภ. (QMS) กบล.(น3) วงเงิน 280,000.-บาท
2. ค่าใช้จ่ายในการประชุมชี้แจงในการฝึกซ้อมแผน ERP/BCP งบประมาณอยู่ที่ กบล.(น3) วงเงิน 300,000.- บาท</t>
        </r>
      </text>
    </comment>
  </commentList>
</comments>
</file>

<file path=xl/sharedStrings.xml><?xml version="1.0" encoding="utf-8"?>
<sst xmlns="http://schemas.openxmlformats.org/spreadsheetml/2006/main" count="4082" uniqueCount="2396">
  <si>
    <t>รหัสบัญชี</t>
  </si>
  <si>
    <t>เงินเพิ่มพิเศษวิชาชีพ</t>
  </si>
  <si>
    <t>เงินช่วยเหลือบุตร</t>
  </si>
  <si>
    <t>ประกอบด้วย</t>
  </si>
  <si>
    <t>รวม</t>
  </si>
  <si>
    <t>แบบฟอร์ม  งป.(ท)_2/1 แบบฟอร์มคำชี้แจงประกอบงบประมาณทำการประจำปี</t>
  </si>
  <si>
    <t>แบบฟอร์ม  งป. 001      แบบฟอร์มประมาณการรายได้</t>
  </si>
  <si>
    <t>แบบฟอร์ม  งป.(ท)_1    แบบฟอร์มคำชี้แจงประกอบงบประมาณทำการประจำปี</t>
  </si>
  <si>
    <t>แบบฟอร์ม  งป.(ท)_2/2  แบบฟอร์มคำชี้แจงประกอบงบประมาณทำการประจำปี</t>
  </si>
  <si>
    <t>แบบฟอร์ม  งป.(ท)_2/3  แบบฟอร์มคำชี้แจงประกอบงบประมาณทำการประจำปี</t>
  </si>
  <si>
    <t>แบบฟอร์ม  งป.(ท)_2/4  แบบฟอร์มคำชี้แจงประกอบงบประมาณทำการประจำปี</t>
  </si>
  <si>
    <t>แบบฟอร์ม  งป.(ท)_2/5  แบบฟอร์มคำชี้แจงประกอบงบประมาณทำการประจำปี</t>
  </si>
  <si>
    <t>แบบฟอร์ม  งป.(ท)_2    แบบฟอร์มงบประมาณทำการประจำปี</t>
  </si>
  <si>
    <t>ค่าเบี้ยเลี้ยง-ลูกจ้าง</t>
  </si>
  <si>
    <t>แบบฟอร์มเสนอขอตั้งงบประมาณทำการประจำปี 2564</t>
  </si>
  <si>
    <t>แบบฟอร์ม  งป. 002      แบบฟอร์มประมาณการรายจ่าย และงบประมาณทำการประจำปี</t>
  </si>
  <si>
    <t>แบบฟอร์ม  งป.(ท)_2/6  แบบฟอร์มคำชี้แจงประกอบงบประมาณทำการประจำปี</t>
  </si>
  <si>
    <t xml:space="preserve">         ค่าใช้จ่ายในการอบรมสัมมนา-นอกแผน  (นอกเหนือจาก 2,200 บาท/คน) </t>
  </si>
  <si>
    <t xml:space="preserve">                                        งานวิจัย และงานจ้างที่ปรึกษา (งานประจำและงานตามแผนปฏิบัติ )</t>
  </si>
  <si>
    <t>ค่าใช้จ่ายในการประชุมชี้แจง  (งานประจำและงานตามแผนปฏิบัติ )</t>
  </si>
  <si>
    <t xml:space="preserve">                                    (งานประจำและงานตามแผนปฏิบัติ )</t>
  </si>
  <si>
    <t xml:space="preserve">                                      งาน CSR (งานตามแผนปฏิบัติและงานประจำ)</t>
  </si>
  <si>
    <t xml:space="preserve">                                      งานประชาสัมพันธ์ (งานตามแผนปฏิบัติและงานประจำ)</t>
  </si>
  <si>
    <t xml:space="preserve">                                     (งานตามแผนปฏิบัติ)</t>
  </si>
  <si>
    <t xml:space="preserve">                                      สรุปงานตามแผนปฏิบัติแยกตามยุทธศาสตร์</t>
  </si>
  <si>
    <t>ส่วนภูมิภาค</t>
  </si>
  <si>
    <t xml:space="preserve">                                          ค่าใช้จ่ายประจำ และค่าใช้จ่ายตามแผนปฏิบัติ และค่าใช้จ่ายธุรกิจเสริม</t>
  </si>
  <si>
    <t>แบบฟอร์ม  งป.(ท)_1/1 แบบฟอร์มคำชี้แจงประกอบงบประมาณทำการประจำปี</t>
  </si>
  <si>
    <t>แบบฟอร์ม  งป.(ท)_3   แบบฟอร์มคำชี้แจงประกอบงบประมาณทำการประจำปี</t>
  </si>
  <si>
    <t xml:space="preserve">                                         งานธุรกิจเสริม</t>
  </si>
  <si>
    <t xml:space="preserve">                                         งานประจำของหน่วยงาน  </t>
  </si>
  <si>
    <t xml:space="preserve">                                          งานประจำของหน่วยงาน (งานตัดต้นไม้, ค่าป้องกันระบบจำหน่าย)</t>
  </si>
  <si>
    <t>ค่าจ้างลูกจ้าง</t>
  </si>
  <si>
    <t>C000</t>
  </si>
  <si>
    <t>เขต</t>
  </si>
  <si>
    <t>ฝปบ.</t>
  </si>
  <si>
    <t>กปบ.</t>
  </si>
  <si>
    <t>กบษ.</t>
  </si>
  <si>
    <t>ฝวบ.</t>
  </si>
  <si>
    <t>กบล.</t>
  </si>
  <si>
    <t>กวว.</t>
  </si>
  <si>
    <t>C011</t>
  </si>
  <si>
    <t>ลพบุรี</t>
  </si>
  <si>
    <t>C021</t>
  </si>
  <si>
    <t>นครสวรรค์</t>
  </si>
  <si>
    <t>C031</t>
  </si>
  <si>
    <t>อุทัยธานี</t>
  </si>
  <si>
    <t>C041</t>
  </si>
  <si>
    <t>ชัยนาท</t>
  </si>
  <si>
    <t>C051</t>
  </si>
  <si>
    <t>สิงห์บุรี</t>
  </si>
  <si>
    <t>C061</t>
  </si>
  <si>
    <t>เพชรบูรณ์</t>
  </si>
  <si>
    <t>C071</t>
  </si>
  <si>
    <t>หนองไผ่</t>
  </si>
  <si>
    <t>C081</t>
  </si>
  <si>
    <t>โคกสำโรง</t>
  </si>
  <si>
    <t>C091</t>
  </si>
  <si>
    <t>หล่มสัก</t>
  </si>
  <si>
    <t>C101</t>
  </si>
  <si>
    <t>ตาคลี</t>
  </si>
  <si>
    <t>C111</t>
  </si>
  <si>
    <t>ลาดยาว</t>
  </si>
  <si>
    <t>พัฒนานิคม</t>
  </si>
  <si>
    <t>ชัยบาดาล</t>
  </si>
  <si>
    <t>กองปฏิบัติการ</t>
  </si>
  <si>
    <t>สถานีไฟฟ้าค่ายบางระจัน</t>
  </si>
  <si>
    <t>สถานีไฟฟ้าชัยนาท</t>
  </si>
  <si>
    <t>สถานีไฟฟ้าหันคา</t>
  </si>
  <si>
    <t>สถานีไฟฟ้าอุทัยธานี</t>
  </si>
  <si>
    <t>สถานีไฟฟ้าหนองฉาง</t>
  </si>
  <si>
    <t>สถานีไฟฟ้าลาดยาว</t>
  </si>
  <si>
    <t>สถานีไฟฟ้าหล่มเก่า (ชั่วคราว)</t>
  </si>
  <si>
    <t>สถานีไฟฟ้าท่าวุ้ง</t>
  </si>
  <si>
    <t>หน่วยปฏิบัติงานสถานีไฟฟ้าบึงสามพัน</t>
  </si>
  <si>
    <t>หน่วยปฏิบัติงานสถานีไฟฟ้านครสวรรค์ 2</t>
  </si>
  <si>
    <t xml:space="preserve">53050020 </t>
  </si>
  <si>
    <t>41036010-41036029</t>
  </si>
  <si>
    <t>41035010-41035019</t>
  </si>
  <si>
    <t>ค่าซื้อไฟฟ้า</t>
  </si>
  <si>
    <t>Grand Total</t>
  </si>
  <si>
    <t>หมายเหตุ</t>
  </si>
  <si>
    <t>หน่วยงาน</t>
  </si>
  <si>
    <t>กฟจ.นครสวรรค์  ชั้น 1</t>
  </si>
  <si>
    <t>กฟจ.ลพบุรี ชั้น 2</t>
  </si>
  <si>
    <t>สถานีไฟฟ้าชัยบาดาล1</t>
  </si>
  <si>
    <t>สถานีไฟฟ้าชัยบาดาล2</t>
  </si>
  <si>
    <t>สถานีไฟฟ้านครสวรรค์1</t>
  </si>
  <si>
    <t>สถานีไฟฟ้าพัฒนานิคม 1</t>
  </si>
  <si>
    <t>สถานีไฟฟ้าเพชรบูรณ์1</t>
  </si>
  <si>
    <t>สถานีไฟฟ้าลพบุรี1</t>
  </si>
  <si>
    <t>สถานีไฟฟ้าลพบุรี2</t>
  </si>
  <si>
    <t>สถานีไฟฟ้าอินทร์บุรี(ชั่วคราว)</t>
  </si>
  <si>
    <t>หน่วยปฏิบัติงานสถานีไฟฟ้าโคกสำโรง</t>
  </si>
  <si>
    <t>หน่วยปฏิบัติงานสถานีไฟฟ้าสิงห์บุรี</t>
  </si>
  <si>
    <t>รายได้จากการจำหน่ายกระแสไฟฟ้า</t>
  </si>
  <si>
    <t>สชก.</t>
  </si>
  <si>
    <t>ผลต่าง</t>
  </si>
  <si>
    <t>ค่าเชื้อเพลิงผลิตกระแสไฟฟ้า</t>
  </si>
  <si>
    <t>ค่าสารหล่อลื่นผลิตกระแสไฟฟ้า</t>
  </si>
  <si>
    <t>เงินเดือนพนักงาน</t>
  </si>
  <si>
    <t>ค่าจ้างรายเดือนลูกจ้าง</t>
  </si>
  <si>
    <t>ค่าล่วงเวลาพนักงาน</t>
  </si>
  <si>
    <t>ค่าตอบแทนอยู่เวรแก้ไฟฟ้าขัดข้อง</t>
  </si>
  <si>
    <t>เงินโบนัสพนักงาน</t>
  </si>
  <si>
    <t>ค่าครองชีพพนักงาน</t>
  </si>
  <si>
    <t xml:space="preserve">สวัสดิการและค่าตอบแทนอื่น- ลูกจ้าง </t>
  </si>
  <si>
    <t>ค่าตอบแทนอื่น-พนักงาน</t>
  </si>
  <si>
    <t>เงินสมทบกองทุนสงเคราะห์ผู้ปฏิบัติงาน กฟภ.</t>
  </si>
  <si>
    <t>เงินสมทบกองทุนสำรองเลี้ยงชีพ</t>
  </si>
  <si>
    <t>เงินเพิ่มฮอทไลน์</t>
  </si>
  <si>
    <t>เงินเพิ่มสู้รบ (พสร.)</t>
  </si>
  <si>
    <t>เงินยังชีพ (14 จังหวัดภาคใต้)</t>
  </si>
  <si>
    <t>เงินเพิ่มพิเศษสำหรับผู้ทำงานอยู่กะ</t>
  </si>
  <si>
    <t>ค่าโทรศัพท์บ้านพัก- ผู้บริหาร</t>
  </si>
  <si>
    <t>ค่าโทรศัพท์เคลื่อนที่ -ผู้บริหาร</t>
  </si>
  <si>
    <t>เงินเพิ่มพิเศษอื่น</t>
  </si>
  <si>
    <t>เงินชดเชยตามกฎหมาย-พนักงานเกษียณอายุหรือให้ออก</t>
  </si>
  <si>
    <t>เงินตอบแทนพิเศษ-พนักงานเกษียณก่อนอายุ</t>
  </si>
  <si>
    <t>เงินชดเชย-พนักงานเกษียณก่อนอายุ</t>
  </si>
  <si>
    <t>เงินช่วยเหลือค่าไฟฟ้า</t>
  </si>
  <si>
    <t>เงินช่วยเหลือค่าเครื่องแบบพนักงาน</t>
  </si>
  <si>
    <t>เงินช่วยเหลือค่าเล่าเรียนบุตร</t>
  </si>
  <si>
    <t>เงินช่วยเหลืออื่น</t>
  </si>
  <si>
    <t>ค่ารักษาพยาบาล-พนักงาน</t>
  </si>
  <si>
    <t>ค่ารักษาพยาบาล-ครอบครัวพนักงาน</t>
  </si>
  <si>
    <t>ค่าพาหนะเดินทางไปปฏิบัติงานต่างท้องที่-พนักงาน</t>
  </si>
  <si>
    <t>ค่าเบี้ยเลี้ยง-พนักงาน</t>
  </si>
  <si>
    <t>ค่าที่พัก-พนักงาน</t>
  </si>
  <si>
    <t>ค่าเครื่องแต่งกายสำหรับปฏิบัติงานต่างประเทศ</t>
  </si>
  <si>
    <t>ค่าชดเชยการใช้ยานพาหนะส่วนตัว</t>
  </si>
  <si>
    <t>ค่าพาหนะเดินทางไปปฏิบัติงานต่างท้องที่-ลูกจ้าง</t>
  </si>
  <si>
    <t>ค่าที่พัก-ลูกจ้าง</t>
  </si>
  <si>
    <t>ค่าเช่าบ้าน</t>
  </si>
  <si>
    <t>ค่าสวัสดิการอื่น ๆ</t>
  </si>
  <si>
    <t>ค่าใช้จ่ายในการอบรมสัมมนา-ในแผน</t>
  </si>
  <si>
    <t>ค่าใช้จ่ายในการอบรมสัมมนา-นอกแผน</t>
  </si>
  <si>
    <t>ค่าใช้จ่ายในการประชุมชี้แจง</t>
  </si>
  <si>
    <t>ค่าใช้จ่ายผลประโยชน์พนักงาน-เงินชดเชยตามกฎหมาย</t>
  </si>
  <si>
    <t>ค่าใช้จ่ายผลประโยชน์พนักงาน-ค่าของที่ระลึก</t>
  </si>
  <si>
    <t>ค่าตอบแทน-การจดหน่วยการใช้ไฟฟ้า</t>
  </si>
  <si>
    <t>ค่าตอบแทน-การจดหน่วยพร้อมแจ้งค่าไฟฟ้า</t>
  </si>
  <si>
    <t>ค่าตอบแทน-การเก็บเงินค่าไฟฟ้า</t>
  </si>
  <si>
    <t>ค่าจ้างเหมางานงดจ่ายไฟและต่อกลับมิเตอร์</t>
  </si>
  <si>
    <t>ค่าตอบแทน-บริการโฆษณา</t>
  </si>
  <si>
    <t>ค่าแรงคนงานรายวัน/ค่าจ้างเหมาแรงงานก่อสร้าง</t>
  </si>
  <si>
    <t>ค่าแรงคนงานรายวันงานบำรุงรักษา</t>
  </si>
  <si>
    <t>ค่าแรงคนงานรายวันงานบริการ/ค่าจ้างเหมางานมิเตอร์</t>
  </si>
  <si>
    <t>ค่าแรง/ค่าจ้างเหมาคนงานรายวันทั่วไป</t>
  </si>
  <si>
    <t>ค่าจ้างส่งหนังสือแจ้งเตือนก่อนงดจ่ายไฟฟ้า</t>
  </si>
  <si>
    <t>ค่าตอบแทนรายเดือน-ผวก.</t>
  </si>
  <si>
    <t>ค่ารับรอง-ผวก.</t>
  </si>
  <si>
    <t>ค่าพาหนะเบี้ยเลี้ยงและที่พัก-ผวก.</t>
  </si>
  <si>
    <t>ค่าใช้จ่ายเกี่ยวกับเครื่องมือสื่อสาร-ผวก.</t>
  </si>
  <si>
    <t>ค่าตอบแทนอื่น-ผวก.</t>
  </si>
  <si>
    <t>ค่าเบี้ยประชุมคณะกรรมการ กฟภ.</t>
  </si>
  <si>
    <t>เงินโบนัสคณะกรรมการ</t>
  </si>
  <si>
    <t>ค่าตอบแทนรายเดือนคณะกรรมการ กฟภ.</t>
  </si>
  <si>
    <t>ค่าตอบแทนอื่น-คณะกรรมการ กฟภ.</t>
  </si>
  <si>
    <t>ค่าตอบแทนอื่น ๆ</t>
  </si>
  <si>
    <t>ค่าป้ายประชาสัมพันธ์</t>
  </si>
  <si>
    <t>ค่าประชาสัมพันธ์อื่น</t>
  </si>
  <si>
    <t>ค่าประชาสัมพันธ์ทางสื่อ</t>
  </si>
  <si>
    <t>ค่าวัสดุสำนักงาน</t>
  </si>
  <si>
    <t>ค่าวัสดุเบ็ดเตล็ดในสำนักงาน</t>
  </si>
  <si>
    <t>ค่าน้ำดื่ม</t>
  </si>
  <si>
    <t>ค่าน้ำประปา</t>
  </si>
  <si>
    <t>ค่าไฟฟ้า</t>
  </si>
  <si>
    <t>ค่าใช้บริการโทรศัพท์</t>
  </si>
  <si>
    <t>ค่าบำรุงรักษาคู่สายโทรศัพท์</t>
  </si>
  <si>
    <t>ค่าบริการโทรศัพท์เคลื่อนที่</t>
  </si>
  <si>
    <t>ค่าเช่าวงจรสื่อสาร</t>
  </si>
  <si>
    <t>ค่าจัดส่งเอกสารและพัสดุภัณฑ์</t>
  </si>
  <si>
    <t>ค่าติดตั้งอุปกรณ์สื่อสาร</t>
  </si>
  <si>
    <t>ค่าใช้จ่ายในการใช้อินเตอร์เน็ต</t>
  </si>
  <si>
    <t>ค่าใช้จ่ายในการติดต่อสื่อสารประเภทอี่น</t>
  </si>
  <si>
    <t>ค่าเช่าที่ดิน</t>
  </si>
  <si>
    <t>ค่าเช่าสิ่งปลูกสร้าง</t>
  </si>
  <si>
    <t>ค่าเช่าเครื่องคอมพิวเตอร์</t>
  </si>
  <si>
    <t>ค่าเช่าเครื่องถ่ายเอกสาร</t>
  </si>
  <si>
    <t>ค่าเช่ายานพาหนะ</t>
  </si>
  <si>
    <t>ค่าเช่าโปรแกรมสำเร็จรูป</t>
  </si>
  <si>
    <t>ค่าเช่าเครื่องบันทึกข้อมูลการเดินทางของรถ</t>
  </si>
  <si>
    <t xml:space="preserve">ค่าเช่าสินทรัพย์อื่นๆ </t>
  </si>
  <si>
    <t>ค่าจ้างเหมาทำความสะอาด</t>
  </si>
  <si>
    <t>ค่ารักษาความปลอดภัย</t>
  </si>
  <si>
    <t>ค่าจ้างบำรุงรักษาสวน</t>
  </si>
  <si>
    <t>ค่าบำรุงรักษาบริเวณสำนักงาน</t>
  </si>
  <si>
    <t>ค่าเชื้อเพลิงยานพาหนะ</t>
  </si>
  <si>
    <t>ค่าหนังสือและสื่อความรู้</t>
  </si>
  <si>
    <t>ค่าใช้จ่ายเบ็ดเตล็ด</t>
  </si>
  <si>
    <t>ค่าใช้จ่ายในการวิจัย</t>
  </si>
  <si>
    <t>ค่าใช้จ่ายที่ได้รับสนับสนุนจากหน่วยงานภายนอก</t>
  </si>
  <si>
    <t>ค่าป้องกันระบบไฟฟ้าและระบบควบคุม</t>
  </si>
  <si>
    <t>ค่าจ้างเหมาตัดต้นไม้</t>
  </si>
  <si>
    <t>ค่าวัสดุเบิกจากคลังเพื่อซ่อมแซม บำรุงรักษาและบริการ</t>
  </si>
  <si>
    <t>ค่าวัสดุเบิกจากคลังเพื่อเปลี่ยนแทนและก่อสร้าง</t>
  </si>
  <si>
    <t>ค่าซ่อมแซมบำรุงรักษา-ระบบไฟฟ้าและระบบควบคุม</t>
  </si>
  <si>
    <t>ค่าซ่อมแซมบำรุงรักษา-อาคาร</t>
  </si>
  <si>
    <t>ค่าซ่อมแซมบำรุงรักษา-ยานพาหนะ</t>
  </si>
  <si>
    <t>ค่าซ่อมแซมบำรุงรักษา-คอมฯ&amp;อุปกรณ์ต่อพ่วง</t>
  </si>
  <si>
    <t>ค่าปรับปรุงระบบจำหน่ายที่พระตำหนัก</t>
  </si>
  <si>
    <t>ค่าวัสดุซื้อตรงเข้างานก่อสร้าง</t>
  </si>
  <si>
    <t>ค่าวัสดุเบ็ดเตล็ดด้านช่าง</t>
  </si>
  <si>
    <t>ค่าซ่อมแซมบำรุงรักษา-อุปกรณ์ในสำนักงาน</t>
  </si>
  <si>
    <t>ค่าซ่อมแซมบำรุงรักษา-ระบบสื่อสารเคเบิลใยแก้วนำแสง</t>
  </si>
  <si>
    <t xml:space="preserve">ค่าอุปกรณ์ความปลอดภัย </t>
  </si>
  <si>
    <t>ค่ามิเตอร์เบิกจากคลังเพื่อติดตั้งหรือเปลี่ยนแทน</t>
  </si>
  <si>
    <t>ค่าอุปกรณ์ ปก.มต. เบิกคลังเพื่อติดตั้งหรือเปลี่ยนแทน</t>
  </si>
  <si>
    <t>ค่าซ่อมแซมบำรุงรักษาอื่น ๆ</t>
  </si>
  <si>
    <t>ค่าสินทรัพย์พร้อมใช้ตั้งพัก</t>
  </si>
  <si>
    <t>ค่าจ้างเหมา Turn Key</t>
  </si>
  <si>
    <t>ค่าใช้จ่ายดำเนินการในงานก่อสร้าง</t>
  </si>
  <si>
    <t>ค่าควบคุมงานก่อสร้าง</t>
  </si>
  <si>
    <t>ค่าใช้จ่ายประสานงานโครงการ</t>
  </si>
  <si>
    <t>ค่าจ้างเหมางานบริการ</t>
  </si>
  <si>
    <t>ค่าสิทธิการใช้ตั้งพัก</t>
  </si>
  <si>
    <t xml:space="preserve">ค่าจัดการพลังงาน </t>
  </si>
  <si>
    <t>หนี้สูญ - ทางบัญชี</t>
  </si>
  <si>
    <t>ผลขาดทุนด้านเครดิตที่คาดว่าจะเกิดขึ้น</t>
  </si>
  <si>
    <t>ค่าสอบบัญชี</t>
  </si>
  <si>
    <t>ค่าที่ปรึกษา-ด้านบัญชี การเงิน</t>
  </si>
  <si>
    <t>ค่าที่ปรึกษา-ด้านกฏหมาย</t>
  </si>
  <si>
    <t>ค่าที่ปรึกษา-ด้านวิศวกรรม</t>
  </si>
  <si>
    <t>ค่าที่ปรึกษา-ด้านการพัฒนาระบบสารสนเทศ</t>
  </si>
  <si>
    <t>ค่าที่ปรึกษา-ด้านอื่นๆ</t>
  </si>
  <si>
    <t>ค่าเบี้ยประกัน-พนักงาน</t>
  </si>
  <si>
    <t>ค่าเบี้ยประกัน-ยานพาหนะ</t>
  </si>
  <si>
    <t>ค่าเบี้ยประกัน-สินทรัพย์</t>
  </si>
  <si>
    <t>ค่าเบี้ยประกัน-การขนส่ง</t>
  </si>
  <si>
    <t>ค่าเบี้ยประกันภัยอื่น</t>
  </si>
  <si>
    <t>ค่ารับรอง</t>
  </si>
  <si>
    <t>ค่าภาษีที่ดินและสิ่งปลูกสร้าง</t>
  </si>
  <si>
    <t>ค่าภาษีและค่าธรรมเนียมยานพาหนะ</t>
  </si>
  <si>
    <t>เงินชดเชยเพื่อมนุษยธรรม</t>
  </si>
  <si>
    <t>ค่าใช้จ่ายเกี่ยวกับไฟสาธารณะ</t>
  </si>
  <si>
    <t>ค่าใช้จ่ายส่งเสริมการประหยัด/ปลอดภัยในการใช้ไฟฟ้า</t>
  </si>
  <si>
    <t>ค่าใช้จ่ายอื่นเพื่อผู้ใช้ไฟ</t>
  </si>
  <si>
    <t>ค่าใช้จ่ายเพื่อสังคมหรือสิ่งแวดล้อม</t>
  </si>
  <si>
    <t>ค่าผลประโยชน์เงินประกันฯจ่ายคืนผู้ใช้ไฟ - ประเภท 3,4,5</t>
  </si>
  <si>
    <t>ค่าผลประโยชน์เงินประกันฯจ่ายคืนผู้ใช้ไฟ - ประเภท 1,2</t>
  </si>
  <si>
    <t>ค่าใช้จ่ายเพื่อสาธารณประโยชน์และการกุศล</t>
  </si>
  <si>
    <t>ค่าปรับกรณีคุณภาพไฟฟ้า</t>
  </si>
  <si>
    <t>ค่าปรับกรณีระยะเวลาที่ผู้ขอใช้ไฟฟ้ารายใหม่ขอใช้ไฟฯ</t>
  </si>
  <si>
    <t>ค่าปรับระยะเวลาตอบสนองที่ลูกค้าร้องขอหรือร้องเรียน</t>
  </si>
  <si>
    <t>ค่าปรับกรณีระยะเวลาต่อกลับ กรณีถูกงดจ่ายไฟฟ้า</t>
  </si>
  <si>
    <t>ค่าขนส่ง ขนย้าย</t>
  </si>
  <si>
    <t>ค่าจ้างเหมายานพาหนะ/เครื่งจักรกลหนัก</t>
  </si>
  <si>
    <t>ค่าปรับ เงินเพิ่ม ทางภาษี</t>
  </si>
  <si>
    <t>ค่าอากรแสตมป์</t>
  </si>
  <si>
    <t>ค่าธรรมเนียมธนาคาร</t>
  </si>
  <si>
    <t>ค่าใช้จ่ายดำเนินคดี</t>
  </si>
  <si>
    <t>ค่าปรับปรุงที่ดินและสิ่งก่อสร้างที่มิใช่ของ กฟภ.</t>
  </si>
  <si>
    <t>ค่าวัสดุล้าสมัยหรือสูญหาย</t>
  </si>
  <si>
    <t>ค่าตรวจสภาพยานพาหนะ</t>
  </si>
  <si>
    <t>ค่าใช้จ่ายในการดำเนินการออกของจากต่างประเทศ</t>
  </si>
  <si>
    <t>ค่าใช้จ่ายที่ต้องชำระตามคำสั่งศาล</t>
  </si>
  <si>
    <t>ค่าธรรมเนียมประกอบกิจการพลังงาน</t>
  </si>
  <si>
    <t>ค่าธรรมเนียมธนาคาร- หักบช.</t>
  </si>
  <si>
    <t>ค่าธรรมเนียมประกอบกิจการโทรคมนาคม</t>
  </si>
  <si>
    <t>ค่าป้องกันและควบคุมโรค</t>
  </si>
  <si>
    <t>ค่าใช้เขตทางหลวง</t>
  </si>
  <si>
    <t>ค่าใช้จ่ายอื่น</t>
  </si>
  <si>
    <t>จัดสรรวงเงิน &gt; ตามหนังสือ กงป.</t>
  </si>
  <si>
    <t>จัดสรรวงเงินบัญชี FIXED จาก SAP</t>
  </si>
  <si>
    <t>T-Code :</t>
  </si>
  <si>
    <t>รายละเอียดข้อมูลเงินเดือนพนักงานที่ปฏิบัติงานอยู่กะ เดือนพฤษภาคม 2565</t>
  </si>
  <si>
    <t>ขอบเขตย่อยงานบุคคล</t>
  </si>
  <si>
    <t>สังกัด</t>
  </si>
  <si>
    <t>จำนวน (ราย)</t>
  </si>
  <si>
    <t>เงินเดือนรวม 
ณ พ.ค. 2565</t>
  </si>
  <si>
    <t>เงินเดือน ปี 2566</t>
  </si>
  <si>
    <t>ค่ากะ 2566</t>
  </si>
  <si>
    <t>กฟจ.ชัยนาท ชั้น 2</t>
  </si>
  <si>
    <t>กฟจ.เพชรบูรณ์ ชั้น 2</t>
  </si>
  <si>
    <t>กฟจ.สิงห์บุรี ชั้น 2</t>
  </si>
  <si>
    <t>กฟจ.อุทัยธานี ชั้น 2</t>
  </si>
  <si>
    <t>กฟอ.โคกสำโรง ชั้น 3</t>
  </si>
  <si>
    <t>กฟอ.ชัยบาดาล ชั้น 3</t>
  </si>
  <si>
    <t>กฟอ.ตาคลี ชั้น 3</t>
  </si>
  <si>
    <t>กฟอ.พัฒนานิคม ชั้น 2</t>
  </si>
  <si>
    <t>กฟอ.ลาดยาว ชั้น 3</t>
  </si>
  <si>
    <t>กฟอ.หนองไผ่ ชั้น 3</t>
  </si>
  <si>
    <t>กฟอ.หล่มสัก ชั้น 2</t>
  </si>
  <si>
    <t>น.3 (กะ) รวมทั้งหมด</t>
  </si>
  <si>
    <t>C131</t>
  </si>
  <si>
    <t>C121</t>
  </si>
  <si>
    <t>กฟส.อ.ท่าหลวง เปลี่ยนเป็น ศตท กฟอ.หนองไผ่</t>
  </si>
  <si>
    <t>หลักพันบาท</t>
  </si>
  <si>
    <t>พนักงาน EO ของ กฟอ.หนองไผ่ (มีคำสั่งภายในไปปฏิบัติงานที่ กฟส.ท่าหลวง) สิ้นปีจะมีคำสั่งใหญ่ย้ายไป กฟส.ท่าหลวง ซึ่งจะไม่ได้รับเงินค่ากะแล้ว</t>
  </si>
  <si>
    <t>Row Labels</t>
  </si>
  <si>
    <t>Sum of หลักพันบาท</t>
  </si>
  <si>
    <t>จัดสรรปี 2566</t>
  </si>
  <si>
    <t>ROUND(G3,-2)</t>
  </si>
  <si>
    <t>รายได้จากการก่อสร้างให้ผู้ใช้ไฟ</t>
  </si>
  <si>
    <t>เงินชดเชยรายได้</t>
  </si>
  <si>
    <t>รายได้จากเงินช่วยเหลือเพื่อการก่อสร้าง</t>
  </si>
  <si>
    <t>51010010-51010130</t>
  </si>
  <si>
    <t>ไม่ต้องจัดสรร</t>
  </si>
  <si>
    <t>ดูรายละเอียดจาก Sheet "ค่าใช้จ่าย - สรุป Fix หน่วยงาน" ข้อ 3</t>
  </si>
  <si>
    <t>ดูรายละเอียดจาก Sheet "ค่าใช้จ่าย - สรุป Fix หน่วยงาน" ข้อ 2</t>
  </si>
  <si>
    <t>ดูรายละเอียดจาก Sheet "ค่าใช้จ่าย - สรุป Fix SAP" ข้อ 1</t>
  </si>
  <si>
    <t>ดูรายละเอียดจาก Sheet "ค่าใช้จ่าย - สรุป Fix SAP" ข้อ 2</t>
  </si>
  <si>
    <t>ดูรายละเอียดจาก Sheet "ค่าใช้จ่าย - สรุป Fix SAP" ข้อ 5</t>
  </si>
  <si>
    <t>ดูรายละเอียดจาก Sheet "ค่าใช้จ่าย - สรุป Fix SAP" ข้อ 3</t>
  </si>
  <si>
    <t>ดูรายละเอียดจาก Sheet "ค่าใช้จ่าย - สรุป Fix SAP" ข้อ 4</t>
  </si>
  <si>
    <t>ดูรายละเอียดจาก Sheet "ค่าใช้จ่าย - สรุป Fix SAP" ข้อ 6</t>
  </si>
  <si>
    <t>ดูรายละเอียดจาก Sheet "ค่าใช้จ่าย - สรุป Fix SAP" ข้อ 7</t>
  </si>
  <si>
    <t>ดูรายละเอียดจาก Sheet "ค่าใช้จ่าย - สรุป Fix SAP" ข้อ 8</t>
  </si>
  <si>
    <t>ดูรายละเอียดจาก Sheet "ค่าใช้จ่าย - สรุป Fix SAP" ข้อ 9</t>
  </si>
  <si>
    <t>ดูรายละเอียดจาก Sheet "ค่าใช้จ่าย - สรุป Fix SAP" ข้อ 10</t>
  </si>
  <si>
    <t>ดูรายละเอียดจาก Sheet "ค่าใช้จ่าย - สรุป Fix SAP" ข้อ 11</t>
  </si>
  <si>
    <t>ดูรายละเอียดจาก Sheet "ค่าใช้จ่าย - สรุป Fix SAP" ข้อ 12</t>
  </si>
  <si>
    <t>ดูรายละเอียดจาก Sheet "ค่าใช้จ่าย - สรุป Fix SAP" ข้อ 13</t>
  </si>
  <si>
    <t>ดูรายละเอียดจาก Sheet "ค่าใช้จ่าย - สรุป Fix หน่วยงาน" ข้อ 4</t>
  </si>
  <si>
    <t>ดูรายละเอียดจาก Sheet "ค่าใช้จ่าย - สรุป Fix หน่วยงาน" ข้อ 5</t>
  </si>
  <si>
    <t>ดูรายละเอียดจาก Sheet "ค่าใช้จ่าย - สรุป Fix หน่วยงาน" ข้อ 6</t>
  </si>
  <si>
    <t>ดูรายละเอียดจาก Sheet "ค่าใช้จ่าย - สรุป Fix หน่วยงาน" ข้อ 7</t>
  </si>
  <si>
    <t>ดูรายละเอียดจาก Sheet "ค่าใช้จ่าย - สรุป Fix หน่วยงาน" ข้อ 8</t>
  </si>
  <si>
    <t>ดูรายละเอียดจาก Sheet "ค่าใช้จ่าย - สรุป Fix หน่วยงาน" ข้อ 9</t>
  </si>
  <si>
    <t>ดูรายละเอียดจาก Sheet "ค่าใช้จ่าย - สรุป Fix หน่วยงาน" ข้อ 10</t>
  </si>
  <si>
    <t>ดูรายละเอียดจาก Sheet "ค่าใช้จ่าย - สรุป Fix หน่วยงาน" ข้อ 21</t>
  </si>
  <si>
    <t>ดูรายละเอียดจาก Sheet "ค่าใช้จ่าย - สรุป Fix หน่วยงาน" ข้อ 11</t>
  </si>
  <si>
    <t>ดูรายละเอียดจาก Sheet "ค่าใช้จ่าย - สรุป Fix หน่วยงาน" ข้อ 12</t>
  </si>
  <si>
    <t>ดูรายละเอียดจาก Sheet "ค่าใช้จ่าย - สรุป Fix หน่วยงาน" ข้อ 13</t>
  </si>
  <si>
    <t>ดูรายละเอียดจาก Sheet "ค่าใช้จ่าย - สรุป Fix หน่วยงาน" ข้อ 14</t>
  </si>
  <si>
    <t>ดูรายละเอียดจาก Sheet "ค่าใช้จ่าย - สรุป Fix หน่วยงาน" ข้อ 17</t>
  </si>
  <si>
    <t>ดูรายละเอียดจาก Sheet "ค่าใช้จ่าย - สรุป Fix หน่วยงาน" ข้อ 15</t>
  </si>
  <si>
    <t>ดูรายละเอียดจาก Sheet "ค่าใช้จ่าย - สรุป Fix หน่วยงาน" ข้อ 16</t>
  </si>
  <si>
    <t>ดูรายละเอียดจาก Sheet "ค่าใช้จ่าย - สรุป Fix หน่วยงาน" ข้อ 18</t>
  </si>
  <si>
    <t>ดูรายละเอียดจาก Sheet "ค่าใช้จ่าย - สรุป Fix หน่วยงาน" ข้อ 19</t>
  </si>
  <si>
    <t>ดูรายละเอียดจาก Sheet "ค่าใช้จ่าย - สรุป Fix หน่วยงาน" ข้อ 20</t>
  </si>
  <si>
    <t>ดูรายละเอียดจาก Sheet "ค่าใช้จ่าย - สรุป Fix หน่วยงาน" ข้อ 22</t>
  </si>
  <si>
    <t>รายละเอียด</t>
  </si>
  <si>
    <t>รายได้อื่น</t>
  </si>
  <si>
    <t>ดูรายละเอียดจาก Sheet "ค่าใช้จ่าย - สรุป Fix หน่วยงาน" ข้อ 29</t>
  </si>
  <si>
    <t>ดูรายละเอียดจาก Sheet "ค่าใช้จ่าย - สรุป Fix หน่วยงาน" ข้อ 30</t>
  </si>
  <si>
    <t>ดูรายละเอียดจาก Sheet "ค่าใช้จ่าย - สรุป Fix หน่วยงาน" ข้อ 31</t>
  </si>
  <si>
    <t>ดูรายละเอียดจาก Sheet "ค่าใช้จ่าย - สรุป Fix หน่วยงาน" ข้อ 32</t>
  </si>
  <si>
    <t>ดูรายละเอียดจาก Sheet "ค่าใช้จ่าย - สรุป Fix หน่วยงาน" ข้อ 23</t>
  </si>
  <si>
    <t>ดูรายละเอียดจาก Sheet "ค่าใช้จ่าย - สรุป Fix หน่วยงาน" ข้อ 24</t>
  </si>
  <si>
    <t>ดูรายละเอียดจาก Sheet "ค่าใช้จ่าย - สรุป Fix หน่วยงาน" ข้อ 25</t>
  </si>
  <si>
    <t>ดูรายละเอียดจาก Sheet "ค่าใช้จ่าย - สรุป Fix หน่วยงาน" ข้อ 26</t>
  </si>
  <si>
    <t>ดูรายละเอียดจาก Sheet "ค่าใช้จ่าย - สรุป Fix หน่วยงาน" ข้อ 27</t>
  </si>
  <si>
    <t>ดูรายละเอียดจาก Sheet "ค่าใช้จ่าย - สรุป Fix หน่วยงาน" ข้อ 28</t>
  </si>
  <si>
    <t>ดูรายละเอียดจาก Sheet "ค่าใช้จ่าย - สรุป Fix หน่วยงาน" ข้อ 33</t>
  </si>
  <si>
    <t>กปบ.น.3</t>
  </si>
  <si>
    <t>ส่วนต่างของกรอบวงเงินในนำมาใส่บัญชีนี้</t>
  </si>
  <si>
    <t>ดูรายละเอียดจาก Sheet "ค่าใช้จ่าย - สรุป Fix หน่วยงาน" ข้อ 5.1</t>
  </si>
  <si>
    <t>ดูรายละเอียดจาก Sheet "ค่าใช้จ่าย - สรุป Fix หน่วยงาน" ข้อ 34</t>
  </si>
  <si>
    <t>ค่าใช้จ่ายเกี่ยวกับพนักงาน</t>
  </si>
  <si>
    <t>ค่าใช้จ่ายเกี่ยวกับการดำเนินงาน</t>
  </si>
  <si>
    <t>ต้นทุนธุรกิจนอกกำกับ</t>
  </si>
  <si>
    <t>ค่าเสื่อมราคา</t>
  </si>
  <si>
    <t>ค่าใช้จ่ายดำเนินงาน</t>
  </si>
  <si>
    <t>ค่าใช้จ่ายพนักงาน</t>
  </si>
  <si>
    <t>ทั้งหมด</t>
  </si>
  <si>
    <t>ไม่รวมที่ไม่ต้องจัดสรร</t>
  </si>
  <si>
    <t xml:space="preserve"> 53052030-53052070</t>
  </si>
  <si>
    <t>ปี 2567</t>
  </si>
  <si>
    <t>ค่าใช้จ่ายทางอ้อมโอนเข้างานก่อสร้าง</t>
  </si>
  <si>
    <t>41030010-49059990 (ไม่รวม 41036010-41036029, 41035010-41035019)</t>
  </si>
  <si>
    <t>กสข.</t>
  </si>
  <si>
    <t>กรย.</t>
  </si>
  <si>
    <t>กบพ.</t>
  </si>
  <si>
    <t>กบฟ.</t>
  </si>
  <si>
    <t>กดส.</t>
  </si>
  <si>
    <t>กสฟ.</t>
  </si>
  <si>
    <t>ฝสบ.</t>
  </si>
  <si>
    <t>รายการ</t>
  </si>
  <si>
    <t>รายได้</t>
  </si>
  <si>
    <t>41010010-41011040, 41012020, 41020030-41020050</t>
  </si>
  <si>
    <t xml:space="preserve"> 41012010</t>
  </si>
  <si>
    <t>รวมรายได้ทั้งหมด</t>
  </si>
  <si>
    <t>ค่าใช้จ่าย</t>
  </si>
  <si>
    <t xml:space="preserve"> 52010010-52040020</t>
  </si>
  <si>
    <t>51011010-51011020, 53010010-53069990 (ไม่รวมข้อ 9)</t>
  </si>
  <si>
    <t>รวมค่าใช้จ่ายเกี่ยวกับการดำเนินงาน</t>
  </si>
  <si>
    <t>หัก</t>
  </si>
  <si>
    <t>บัญชี 89 (ยืนยันชั่วโมงการทำงาน)</t>
  </si>
  <si>
    <t>รวมรายจ่ายทั้งหมด</t>
  </si>
  <si>
    <t>กำไร(ขาดทุน)</t>
  </si>
  <si>
    <t>หน่วย : บาท</t>
  </si>
  <si>
    <t>ลำดับ</t>
  </si>
  <si>
    <t>กฟฟ.</t>
  </si>
  <si>
    <t>หน่วย : ล้านบาท</t>
  </si>
  <si>
    <t>BusA</t>
  </si>
  <si>
    <t>C013</t>
  </si>
  <si>
    <t>C082</t>
  </si>
  <si>
    <t>การประชุมชี้แจง</t>
  </si>
  <si>
    <t>ระบบจำหน่าย</t>
  </si>
  <si>
    <t>ตัดต้นไม้</t>
  </si>
  <si>
    <t>เพื่อซ่อมแซมบำรุงรักษา</t>
  </si>
  <si>
    <t>รักษาระบบไฟฟ้า</t>
  </si>
  <si>
    <t xml:space="preserve">คอมฯ&amp;อุปกรณ์ต่อพ่วง
</t>
  </si>
  <si>
    <t>ปลอดภัย</t>
  </si>
  <si>
    <t>ในการวิจัย</t>
  </si>
  <si>
    <t>และบริการ</t>
  </si>
  <si>
    <t>และระบบควบคุม</t>
  </si>
  <si>
    <t xml:space="preserve">53050010 </t>
  </si>
  <si>
    <t>งบกำไร-ขาดทุน ประจำปีงบประมาณ 2567</t>
  </si>
  <si>
    <t>53021010-53021030</t>
  </si>
  <si>
    <t>คอลัมน์หลัก</t>
  </si>
  <si>
    <t>แผนโครงการ A</t>
  </si>
  <si>
    <t>หน้างาน</t>
  </si>
  <si>
    <t>รวม เขต + หน้างาน</t>
  </si>
  <si>
    <t xml:space="preserve">  52010010  เงินเดือนพนักงาน</t>
  </si>
  <si>
    <t xml:space="preserve">  52010020  ค่าจ้างรายเดือนลูกจ้าง</t>
  </si>
  <si>
    <t xml:space="preserve">  52010070  สวัสดิการคตท.ลูกจ้าง</t>
  </si>
  <si>
    <t xml:space="preserve">  52011020  เงินสมทบกองทุนสำรองเลี้ยงชีพ</t>
  </si>
  <si>
    <t xml:space="preserve">  52012010  เงินเพิ่มพิเศษวิชาชีพ</t>
  </si>
  <si>
    <t xml:space="preserve">  52020010  เงินช่วยเหลือค่าไฟฟ้า</t>
  </si>
  <si>
    <t xml:space="preserve">  52020040  เงินช่วยเหลือบุตร</t>
  </si>
  <si>
    <t xml:space="preserve">  52021010  ค่ารักษาพยาบาล-พนักงาน</t>
  </si>
  <si>
    <t xml:space="preserve">  52021020  ค่ารักษาพยาบาล-ครอบครัวพนักงาน</t>
  </si>
  <si>
    <t xml:space="preserve">  52022060  ค่าพาหนะเดินทาง-ลจ.</t>
  </si>
  <si>
    <t xml:space="preserve">  52022070  ค่าเบี้ยเลี้ยง-ลูกจ้าง</t>
  </si>
  <si>
    <t xml:space="preserve">  52022080  ค่าที่พัก-ลูกจ้าง</t>
  </si>
  <si>
    <t xml:space="preserve">  52030020  ค่าใช้จ่ายในการอบรมสัมมนา-นอกแผน</t>
  </si>
  <si>
    <t>* ทุกองค์ประกอบต้นทุน</t>
  </si>
  <si>
    <t>S_ALR_87013611</t>
  </si>
  <si>
    <t xml:space="preserve"> 54*</t>
  </si>
  <si>
    <t>งบกำไร-ขาดทุน ประจำปีงบประมาณ 2568</t>
  </si>
  <si>
    <t>41010010-41020080</t>
  </si>
  <si>
    <t xml:space="preserve"> 41036010 </t>
  </si>
  <si>
    <t>41030010-49059990 (ไม่รวม 41012010, 41036010, 41035010-41035019)</t>
  </si>
  <si>
    <t>51010010-51021010</t>
  </si>
  <si>
    <t xml:space="preserve"> 52000000-52999999</t>
  </si>
  <si>
    <t>53000000-53069990 (ไม่รวมข้อ 9)</t>
  </si>
  <si>
    <t>ห้ามโยกย้ายงบเงิน</t>
  </si>
  <si>
    <t>กำหนดการแล้วเสร็จ</t>
  </si>
  <si>
    <t>งบกำไรขาดทุน</t>
  </si>
  <si>
    <t>ลมส.</t>
  </si>
  <si>
    <t>ปี 2568</t>
  </si>
  <si>
    <t>ส่วนประกอบต้นทุน</t>
  </si>
  <si>
    <t>ต/ทตามแผน</t>
  </si>
  <si>
    <t>CEO ลบ.</t>
  </si>
  <si>
    <t>ลบ.</t>
  </si>
  <si>
    <t>CEO นว.</t>
  </si>
  <si>
    <t>กฟส.เมืองนว.</t>
  </si>
  <si>
    <t>CEO อน.</t>
  </si>
  <si>
    <t>กฟส.เมืองอน.</t>
  </si>
  <si>
    <t>CEO ชน.</t>
  </si>
  <si>
    <t>กฟส.เมืองชน.</t>
  </si>
  <si>
    <t>CEO สห.</t>
  </si>
  <si>
    <t>กฟส.เมืองสห.</t>
  </si>
  <si>
    <t>CEO พช.</t>
  </si>
  <si>
    <t>กฟส.เมืองพช.</t>
  </si>
  <si>
    <t>นผ.</t>
  </si>
  <si>
    <t>บงส.</t>
  </si>
  <si>
    <t>คสร.</t>
  </si>
  <si>
    <t>ตค.</t>
  </si>
  <si>
    <t>ลยว.</t>
  </si>
  <si>
    <t>พฒ.</t>
  </si>
  <si>
    <t>ชบด.</t>
  </si>
  <si>
    <t>สวัสดิการคตท.ลูกจ</t>
  </si>
  <si>
    <t>เงินสมทบ กสช.</t>
  </si>
  <si>
    <t>เงินเพิ่มวิชาชีพ</t>
  </si>
  <si>
    <t>เงินช่วยเหลือค่าไ</t>
  </si>
  <si>
    <t>ค่ารักษาพยาบาล-พน</t>
  </si>
  <si>
    <t>ค่ารักษา-ครอบครัว</t>
  </si>
  <si>
    <t>ค่าพาหนะเดินทาง-ล</t>
  </si>
  <si>
    <t>ค่าเบี้ยเลี้ยง-ลจ</t>
  </si>
  <si>
    <t>คชจ.อบรมฯ - นอกแผ</t>
  </si>
  <si>
    <t>*  เดบิต</t>
  </si>
  <si>
    <t>จำนวนพนักงาน</t>
  </si>
  <si>
    <t>บึงสามพัน</t>
  </si>
  <si>
    <t>กรอบวงเงินค่าใช้จ่าย (ห้ามโอนย้ายไปบัญชีอื่น) ปีงบประมาณ 2568</t>
  </si>
  <si>
    <t>สขก.</t>
  </si>
  <si>
    <t>CoCd</t>
  </si>
  <si>
    <t xml:space="preserve">      APC ปัจจุบัน</t>
  </si>
  <si>
    <t>Sum of       APC ปัจจุบัน</t>
  </si>
  <si>
    <t>%</t>
  </si>
  <si>
    <t>จัดสรร+ไม่ปัดเศษ</t>
  </si>
  <si>
    <t>จัดสรร+ปัดเศษ</t>
  </si>
  <si>
    <t>กบษ</t>
  </si>
  <si>
    <t>ประมาณการ วัสดุเบิกคลัง 67</t>
  </si>
  <si>
    <t>กสฟ</t>
  </si>
  <si>
    <t>เพิ่ม/(ลด)</t>
  </si>
  <si>
    <t>คิดเป็น</t>
  </si>
  <si>
    <t>C012</t>
  </si>
  <si>
    <t>C022</t>
  </si>
  <si>
    <t>C023</t>
  </si>
  <si>
    <t>C024</t>
  </si>
  <si>
    <t>C025</t>
  </si>
  <si>
    <t>C026</t>
  </si>
  <si>
    <t>C027</t>
  </si>
  <si>
    <t>C032</t>
  </si>
  <si>
    <t>C033</t>
  </si>
  <si>
    <t>C034</t>
  </si>
  <si>
    <t>C042</t>
  </si>
  <si>
    <t>C043</t>
  </si>
  <si>
    <t>C045</t>
  </si>
  <si>
    <t>C046</t>
  </si>
  <si>
    <t>C052</t>
  </si>
  <si>
    <t>C053</t>
  </si>
  <si>
    <t>C054</t>
  </si>
  <si>
    <t>C062</t>
  </si>
  <si>
    <t>C072</t>
  </si>
  <si>
    <t>C073</t>
  </si>
  <si>
    <t>C074</t>
  </si>
  <si>
    <t>C083</t>
  </si>
  <si>
    <t>C084</t>
  </si>
  <si>
    <t>C085</t>
  </si>
  <si>
    <t>C092</t>
  </si>
  <si>
    <t>C102</t>
  </si>
  <si>
    <t>(blank)</t>
  </si>
  <si>
    <t>งบที่ควรได้รับจัดสรร</t>
  </si>
  <si>
    <t>1. ค่าใช้จ่ายใน</t>
  </si>
  <si>
    <t>2. ค่าไฟสำนักงาน</t>
  </si>
  <si>
    <t>3. ค่าป้องกัน</t>
  </si>
  <si>
    <t>4. ค่าจ้างเหมา</t>
  </si>
  <si>
    <t>5. ค่าวัสดุเบิกจากคลัง</t>
  </si>
  <si>
    <t>6. ค่าซ๋อมแซมบำรุง</t>
  </si>
  <si>
    <t>7. ค่าซ่อมแซมบำรุงรักษา-</t>
  </si>
  <si>
    <t>8. ค่าอุปกรณ์ความ</t>
  </si>
  <si>
    <t>9. ค่าโฆษณาประชาสัมพันธ์</t>
  </si>
  <si>
    <t>10. ค่าใช้จ่าย</t>
  </si>
  <si>
    <t>มูลค่าสินทรัพย์ 31.12.67</t>
  </si>
  <si>
    <t>ได้รับจัดสรร ปี 68</t>
  </si>
  <si>
    <t>คำนวณทรัพย์สินแต่ละหน่วยงาน คูณ อัตราเฉลี่ย 0.24%</t>
  </si>
  <si>
    <t>(จัดสรรเพิ่มเติมได้)</t>
  </si>
  <si>
    <t>ระหว่างวันที่ 1 ม.ค.2568 - 31 ธ.ค.2568</t>
  </si>
  <si>
    <t>จังหวัด</t>
  </si>
  <si>
    <t>ต่อปี (ตั้งงบ)</t>
  </si>
  <si>
    <t>กดส.น.3</t>
  </si>
  <si>
    <t>กฟจ.ลพบุรี</t>
  </si>
  <si>
    <t xml:space="preserve">   ผคพ.กฟจ.ลพบุรี</t>
  </si>
  <si>
    <t xml:space="preserve">   กฟส.อ.ท่าวุ้ง</t>
  </si>
  <si>
    <t>กฟจ.นครสวรรค์</t>
  </si>
  <si>
    <t xml:space="preserve">   ผคพ.กฟจ.นครสวรรค์</t>
  </si>
  <si>
    <t xml:space="preserve">   กฟส.อ.บรรพตพิสัย</t>
  </si>
  <si>
    <t xml:space="preserve">   กฟส.อ.พยุหะคีรี</t>
  </si>
  <si>
    <t xml:space="preserve">   กฟส.อ.ท่าตะโก</t>
  </si>
  <si>
    <t xml:space="preserve">   กฟส.อ.ชุมแสง</t>
  </si>
  <si>
    <t xml:space="preserve">   กฟส.อ.หนองบัว</t>
  </si>
  <si>
    <t xml:space="preserve">     กฟย.อ.โกรกพระ</t>
  </si>
  <si>
    <t xml:space="preserve">     กฟย.อ.เก้าเลี้ยว</t>
  </si>
  <si>
    <t xml:space="preserve">     กฟย.อ.ไพศาลี</t>
  </si>
  <si>
    <t>กฟจ.อุทัยธานี</t>
  </si>
  <si>
    <t xml:space="preserve">   ผคพ.กฟจ.อุทัยธานี</t>
  </si>
  <si>
    <t xml:space="preserve">   กฟส.อ.หนองฉาง</t>
  </si>
  <si>
    <t xml:space="preserve">   กฟส.อ.บ้านไร่</t>
  </si>
  <si>
    <t xml:space="preserve">   กฟส.อ.ลานสัก</t>
  </si>
  <si>
    <t xml:space="preserve">     กฟย.ต.เมืองการุ้ง</t>
  </si>
  <si>
    <t xml:space="preserve">     กฟย.อ.สว่างอารมณ์</t>
  </si>
  <si>
    <t xml:space="preserve">     กฟย.อ.หนองขาหย่าง</t>
  </si>
  <si>
    <t xml:space="preserve">     กฟย.อ.ห้วยคต</t>
  </si>
  <si>
    <t xml:space="preserve">     กฟย.อ.ทัพทัน</t>
  </si>
  <si>
    <t>กฟจ.ชัยนาท</t>
  </si>
  <si>
    <t xml:space="preserve">   กฟส.อ.มโนรมย์</t>
  </si>
  <si>
    <t xml:space="preserve">   กฟส.อ.หันคา</t>
  </si>
  <si>
    <t xml:space="preserve">   กฟส.อ.สรรคบุรี</t>
  </si>
  <si>
    <t xml:space="preserve">   กฟส.อ.วัดสิงห์</t>
  </si>
  <si>
    <t xml:space="preserve">     กฟย.อ.สรรพยา</t>
  </si>
  <si>
    <t xml:space="preserve">     กฟย.อ.หนองมะโมง</t>
  </si>
  <si>
    <t xml:space="preserve">     กฟย.อ.เนินขาม</t>
  </si>
  <si>
    <t>กฟจ.สิงห์บุรี</t>
  </si>
  <si>
    <t xml:space="preserve">   กฟส.อ.อินทร์บุรี</t>
  </si>
  <si>
    <t xml:space="preserve">   กฟส.อ.ค่ายบางระจัน</t>
  </si>
  <si>
    <t xml:space="preserve">   กฟส.อ.พรหมบุรี</t>
  </si>
  <si>
    <t xml:space="preserve">     กฟย.อ.บางระจัน</t>
  </si>
  <si>
    <t xml:space="preserve">     กฟย.อ.ท่าช้าง</t>
  </si>
  <si>
    <t>กฟจ.เพชรบูรณ์</t>
  </si>
  <si>
    <t xml:space="preserve">   กฟส.อ.ชนแดน</t>
  </si>
  <si>
    <t xml:space="preserve">     กฟย.อ.เขาค้อ</t>
  </si>
  <si>
    <t xml:space="preserve">     กฟย.ต.วังชมภู</t>
  </si>
  <si>
    <t xml:space="preserve">     กฟย.อ.วังโป่ง</t>
  </si>
  <si>
    <t>กฟอ.หนองไผ่</t>
  </si>
  <si>
    <t xml:space="preserve">   กฟส.อ.วิเชียรบุรี</t>
  </si>
  <si>
    <t xml:space="preserve">   กฟส.อ.บึงสามพัน</t>
  </si>
  <si>
    <t xml:space="preserve">   กฟส.อ.ศรีเทพ</t>
  </si>
  <si>
    <t xml:space="preserve">     กฟย.ต.พุเตย</t>
  </si>
  <si>
    <t>กฟอ.โคกสำโรง</t>
  </si>
  <si>
    <t xml:space="preserve">   ผคพ.กฟอ.โคกสำโรง</t>
  </si>
  <si>
    <t xml:space="preserve">   กฟส.อ.บ้านหมี่</t>
  </si>
  <si>
    <t xml:space="preserve">   กฟส.อ.หนองม่วง</t>
  </si>
  <si>
    <t xml:space="preserve">     กฟย.อ.สระโบสถ์</t>
  </si>
  <si>
    <t xml:space="preserve">     กฟย.อ.โคกเจริญ</t>
  </si>
  <si>
    <t>กฟอ.หล่มสัก</t>
  </si>
  <si>
    <t xml:space="preserve">   กฟส.อ.หล่มเก่า</t>
  </si>
  <si>
    <t xml:space="preserve">     กฟย.ต.บ้านกลาง</t>
  </si>
  <si>
    <t xml:space="preserve">     กฟย.ต.ตาดกลอย</t>
  </si>
  <si>
    <t xml:space="preserve">     กฟย.ต.แคมป์สน</t>
  </si>
  <si>
    <t xml:space="preserve">     กฟย.อ.น้ำหนาว</t>
  </si>
  <si>
    <t>กฟอ.ตาคลี</t>
  </si>
  <si>
    <t xml:space="preserve">   กฟส.อ.ตากฟ้า</t>
  </si>
  <si>
    <t xml:space="preserve">     กฟย.ต.ช่องแค</t>
  </si>
  <si>
    <t xml:space="preserve">     กฟย.ต.หัวหวาย</t>
  </si>
  <si>
    <t>กฟอ.ลาดยาว</t>
  </si>
  <si>
    <t xml:space="preserve">     กฟย.บ้านหนองเบน</t>
  </si>
  <si>
    <t xml:space="preserve">     กฟย.อ.แม่วงก์</t>
  </si>
  <si>
    <t xml:space="preserve">     กฟย.อ.ชุมตาบง</t>
  </si>
  <si>
    <t xml:space="preserve">     กฟย.อ.แม่เปิน</t>
  </si>
  <si>
    <t>กฟอ.พัฒนานิคม</t>
  </si>
  <si>
    <t xml:space="preserve">   ผคพ.กฟอ.พัฒนานิคม</t>
  </si>
  <si>
    <t xml:space="preserve">     กฟย.บ้านแก่งเสือเต้น</t>
  </si>
  <si>
    <t>กฟอ.ชัยบาดาล</t>
  </si>
  <si>
    <t xml:space="preserve">   กฟส.อ.ท่าหลวง</t>
  </si>
  <si>
    <t xml:space="preserve">     กฟย.อ.ลำสนธิ</t>
  </si>
  <si>
    <t>จัดสรรเงิน ให้ กดส.น.3 // ค่าซ่อมระบบเครือข่าย 150,000 + Capacitor Data Center 20,000 + ค่าซ่อมบำรุงห้อง Data Center และอุปกรณ์ Facilities 100,000 รวม 270,000.- บาท</t>
  </si>
  <si>
    <t>ต่อปี (จัดสรร)</t>
  </si>
  <si>
    <t>อื่น ๆ</t>
  </si>
  <si>
    <t>ค่าซ่อมคอมพิวเตอร์</t>
  </si>
  <si>
    <t>5. ค่าวัสดุเบิกจากคลังเพื่อซ่อมแซมและบำรุงรักษา</t>
  </si>
  <si>
    <t>7. ค่าซ่อมคอมพิวเตอร์</t>
  </si>
  <si>
    <t>CEO ลพบุรี</t>
  </si>
  <si>
    <t>CEO นครสวรรค์</t>
  </si>
  <si>
    <t>CEO อุทัยธานี</t>
  </si>
  <si>
    <t>CEO ชัยนาท</t>
  </si>
  <si>
    <t>CEO สิงห์บุรี</t>
  </si>
  <si>
    <t>CEO เพชรบูรณ์</t>
  </si>
  <si>
    <t xml:space="preserve">รวม กฟน. </t>
  </si>
  <si>
    <t>สังกัดเขต</t>
  </si>
  <si>
    <t>กบห.ฝวบ.</t>
  </si>
  <si>
    <t>กบห.ฝสบ.</t>
  </si>
  <si>
    <t>กบห.ฝปบ.</t>
  </si>
  <si>
    <t>สัมมนา ผชฟ.</t>
  </si>
  <si>
    <t>เปิดสนง.</t>
  </si>
  <si>
    <t>รณรงค์ความปลอดภัย</t>
  </si>
  <si>
    <t xml:space="preserve">อื่น ๆ </t>
  </si>
  <si>
    <t>9. ค่าประชาสัมพันธ์</t>
  </si>
  <si>
    <t>รายละเอียดของชำร่วย (เพิ่มเติม)</t>
  </si>
  <si>
    <t>จำนวนหน่วยงาน</t>
  </si>
  <si>
    <t>ของชำร่วย</t>
  </si>
  <si>
    <t>L</t>
  </si>
  <si>
    <t>M</t>
  </si>
  <si>
    <t>S</t>
  </si>
  <si>
    <t>XS</t>
  </si>
  <si>
    <t>จำนนวนราย</t>
  </si>
  <si>
    <t xml:space="preserve">วงเงิน </t>
  </si>
  <si>
    <t>ชิ้น 1,500.- บาท</t>
  </si>
  <si>
    <t>หมายเหตุ : งานสัมมนาผู้ใช้ไฟ หากมีค่าใช้จ่าย ให้ระบุ BD07 การไฟฟ้ายกฐานะ</t>
  </si>
  <si>
    <t>GL</t>
  </si>
  <si>
    <t>ชื่อ</t>
  </si>
  <si>
    <t>สชก.(68)</t>
  </si>
  <si>
    <t>กสข.(68)</t>
  </si>
  <si>
    <t>ฝวบ (68)</t>
  </si>
  <si>
    <t>กบล (68)</t>
  </si>
  <si>
    <t>กวว (68)</t>
  </si>
  <si>
    <t>กรย (68)</t>
  </si>
  <si>
    <t>ฝสบ (68)</t>
  </si>
  <si>
    <t>กบฟ (68)</t>
  </si>
  <si>
    <t>กดส (68)</t>
  </si>
  <si>
    <t>กบพ (68)</t>
  </si>
  <si>
    <t>ฝปบ (68)</t>
  </si>
  <si>
    <t>กปบ (68)</t>
  </si>
  <si>
    <t>กบษ (68)</t>
  </si>
  <si>
    <t>กสฟ (68)</t>
  </si>
  <si>
    <t>C011(68)</t>
  </si>
  <si>
    <t>C012(68)</t>
  </si>
  <si>
    <t>C021(68)</t>
  </si>
  <si>
    <t>C022(68)</t>
  </si>
  <si>
    <t>C023(68)</t>
  </si>
  <si>
    <t>C024(68)</t>
  </si>
  <si>
    <t>C025(68)</t>
  </si>
  <si>
    <t>C026(68)</t>
  </si>
  <si>
    <t>C027(68)</t>
  </si>
  <si>
    <t>C031(68)</t>
  </si>
  <si>
    <t>C032(68)</t>
  </si>
  <si>
    <t>C033(68)</t>
  </si>
  <si>
    <t>C034(68)</t>
  </si>
  <si>
    <t>C041(68)</t>
  </si>
  <si>
    <t>C042(68)</t>
  </si>
  <si>
    <t>C043(68)</t>
  </si>
  <si>
    <t>C045(68)</t>
  </si>
  <si>
    <t>C046(68)</t>
  </si>
  <si>
    <t>C051(68)</t>
  </si>
  <si>
    <t>C052(68)</t>
  </si>
  <si>
    <t>C053(68)</t>
  </si>
  <si>
    <t>C054(68)</t>
  </si>
  <si>
    <t>C061(68)</t>
  </si>
  <si>
    <t>C062(68)</t>
  </si>
  <si>
    <t>C071(68)</t>
  </si>
  <si>
    <t>C072(68)</t>
  </si>
  <si>
    <t>C073(68)</t>
  </si>
  <si>
    <t>C074(68)</t>
  </si>
  <si>
    <t>C081(68)</t>
  </si>
  <si>
    <t>C083(68)</t>
  </si>
  <si>
    <t>C085(68)</t>
  </si>
  <si>
    <t>C091(68)</t>
  </si>
  <si>
    <t>C092(68)</t>
  </si>
  <si>
    <t>C101(68)</t>
  </si>
  <si>
    <t>C102(68)</t>
  </si>
  <si>
    <t>C111(68)</t>
  </si>
  <si>
    <t>C013(68)</t>
  </si>
  <si>
    <t>C082(68)</t>
  </si>
  <si>
    <t>C084(68)</t>
  </si>
  <si>
    <t>ค่าเสื่อมราคา-ส่วนปรับปรุงที่ดิน</t>
  </si>
  <si>
    <t>ค่าเสื่อมราคา-อาคารดำเนินงาน</t>
  </si>
  <si>
    <t>ค่าเสื่อมราคา-อาคารสำนักงาน</t>
  </si>
  <si>
    <t>ค่าเสื่อมราคา-อาคารพักอาศัย</t>
  </si>
  <si>
    <t>ค่าเสื่อมราคา-ส่วนปรับปรุงอาคารเช่า</t>
  </si>
  <si>
    <t>ค่าเสื่อมราคา-สิ่งปลูกสร้างอื่น</t>
  </si>
  <si>
    <t>ค่าเสื่อมราคา-ระบบผลิตกระแสไฟฟ้าเครื่องจักรดีเซล</t>
  </si>
  <si>
    <t>ค่าเสื่อมราคา-ระบบผลิตกระแสไฟฟ้าพลังแสงอาทิตย์</t>
  </si>
  <si>
    <t>ค่าเสื่อมราคา-ระบบสายส่งและจำหน่าย</t>
  </si>
  <si>
    <t>ค่าเสื่อมราคา-ระบบไฟสัญญาณและไฟถนน</t>
  </si>
  <si>
    <t>ค่าเสื่อมราคา-อุปกรณ์ในสถานีไฟฟ้า</t>
  </si>
  <si>
    <t>ค่าเสื่อมราคา-หม้อแปลงไฟฟ้าผ่านการใช้งาน</t>
  </si>
  <si>
    <t>ค่าเสื่อมราคา-มิเตอร์และส่วนประกอบผ่านการใช้งาน</t>
  </si>
  <si>
    <t>ค่าเสื่อมราคา-เครื่องอัดประจุไฟฟ้าและอุปกรณ์เกี่ยวเนื่อง</t>
  </si>
  <si>
    <t>ค่าเสื่อมราคา-เครื่องตกแต่งประจำสำนักงาน</t>
  </si>
  <si>
    <t>ค่าเสื่อมราคา-อุปกรณ์ประจำสำนักงาน</t>
  </si>
  <si>
    <t>ค่าเสื่อมราคา-เครื่องเมนเฟรม/มินิคอมฯ รวมอุปกรณ์ฯ</t>
  </si>
  <si>
    <t>ค่าเสื่อมราคา-เครื่องเพอร์ซันนัลคอมฯ และอุปกรณ์</t>
  </si>
  <si>
    <t>ค่าเสื่อมราคา-เครื่องมือ เครื่องใช้ คลังพัสดุ</t>
  </si>
  <si>
    <t>ค่าเสื่อมราคา-เครื่องมือ เครื่องใช้โรงซ่อม โรงรถ</t>
  </si>
  <si>
    <t>ค่าเสื่อมราคา-เครื่องมือ เครื่องใช้เบ็ดเตล็ด</t>
  </si>
  <si>
    <t>ค่าเสื่อมราคา-อุปกรณ์สื่อสาร</t>
  </si>
  <si>
    <t>ค่าเสื่อมราคา-ระบบสื่อสารสายใยแก้วนำแสงติดตั้งภายน</t>
  </si>
  <si>
    <t>ค่าเสื่อมราคา-ระบบสื่อสารสายใยแก้วนำแสงติดตั้งภายใ</t>
  </si>
  <si>
    <t>ค่าเสื่อมราคา-รถยนต์นั่ง</t>
  </si>
  <si>
    <t>ค่าเสื่อมราคา-รถยนต์โดยสารเกิน 10 ที่นั่ง</t>
  </si>
  <si>
    <t>ค่าเสื่อมราคา-รถยนต์บรรทุก</t>
  </si>
  <si>
    <t>ค่าเสื่อมราคา-ยานพาหนะอื่น</t>
  </si>
  <si>
    <t>ค่าตัดจำหน่าย-โปรแกรมคอมพิวเตอร์</t>
  </si>
  <si>
    <t>ค่าเสื่อมราคาสิทธิการใช้-ที่ดินและส่วนปป.ที่ดิน</t>
  </si>
  <si>
    <t>ค่าเสื่อมราคาสิทธิการใช้-อาคารสิ่งปลูกสร้าง</t>
  </si>
  <si>
    <t>ค่าเสื่อมราคาสิทธิการใช้-เครื่องตกแต่งฯ</t>
  </si>
  <si>
    <t>ค่าเสื่อมราคาสิทธิการใช้-ยานพาหนะ</t>
  </si>
  <si>
    <t>ค่าเช่าวงจร Internet</t>
  </si>
  <si>
    <t>ต่อเดือน</t>
  </si>
  <si>
    <t>สำนักงาน กฟน.3</t>
  </si>
  <si>
    <t>กรท.เป็นผู้ตั้งค่าใช้จ่าย</t>
  </si>
  <si>
    <t>กฟฟ.ต้นสังกัดเป็นผู้ตั้งค่าใช้จ่าย</t>
  </si>
  <si>
    <t>"</t>
  </si>
  <si>
    <t>กฟส.เป็นผู้ตั้งค่าใช้จ่าย</t>
  </si>
  <si>
    <t>ค่าอินเตอร์เน็ท</t>
  </si>
  <si>
    <t>รวมจัดสรร 68</t>
  </si>
  <si>
    <t>T-Code</t>
  </si>
  <si>
    <t>S_ALR_87012284</t>
  </si>
  <si>
    <t>ไม่ต้องดำเนินการ</t>
  </si>
  <si>
    <t>S_ALR_87011990</t>
  </si>
  <si>
    <t>ZBUDR091, ZBUDR095</t>
  </si>
  <si>
    <t>ประมาณการรายได้</t>
  </si>
  <si>
    <t>MB</t>
  </si>
  <si>
    <t xml:space="preserve">เขต: </t>
  </si>
  <si>
    <t>กฟน.3</t>
  </si>
  <si>
    <t>หน่วย:</t>
  </si>
  <si>
    <t>บาท</t>
  </si>
  <si>
    <t>(1)</t>
  </si>
  <si>
    <t>(2)</t>
  </si>
  <si>
    <t>(3)</t>
  </si>
  <si>
    <t>(4)</t>
  </si>
  <si>
    <t>(5)</t>
  </si>
  <si>
    <t>ชื่อบัญชี</t>
  </si>
  <si>
    <t>กฟฟ.1</t>
  </si>
  <si>
    <t>กฟฟ.2</t>
  </si>
  <si>
    <t>ศูนย์กำไร</t>
  </si>
  <si>
    <t>กฟฟ.1+กฟฟ.2</t>
  </si>
  <si>
    <t>รายได้จากการดำเนินงาน</t>
  </si>
  <si>
    <t xml:space="preserve">รายได้จากการจำหน่ายกระแสไฟฟ้า </t>
  </si>
  <si>
    <t>รายได้จากการจำหน่ายไฟฟ้า</t>
  </si>
  <si>
    <t>ปรับปรุงรายได้จากการจำหน่ายไฟฟ้า</t>
  </si>
  <si>
    <t>รายได้จากการจำหน่ายไฟฟ้า ประเภทไฟชั่วคราวแบบเหมา</t>
  </si>
  <si>
    <t>ปรับปรุงรายได้จากการจำหน่ายไฟฟ้า GL</t>
  </si>
  <si>
    <t>รายได้จำหน่ายไฟฟ้าจากสถานีอัดประจุ แบบเติมเงิน</t>
  </si>
  <si>
    <t>เงินสนับสนุนมาตรการรัฐ</t>
  </si>
  <si>
    <t>รวมรายได้จากการจำหน่ายไฟฟ้า</t>
  </si>
  <si>
    <t>ส่วนลดค่าไฟฟ้า</t>
  </si>
  <si>
    <t>ส่วนลดค่าไฟฟ้า 3%</t>
  </si>
  <si>
    <t>ส่วนลดหน่วยไฟฟ้า</t>
  </si>
  <si>
    <t>ส่วนลดหน่วยไฟฟ้าฟรี</t>
  </si>
  <si>
    <t>รายได้อื่นจากการดำเนินงาน</t>
  </si>
  <si>
    <t xml:space="preserve">รายได้จากการจำหน่ายอุปกรณ์ไฟฟ้า </t>
  </si>
  <si>
    <t>(ส)</t>
  </si>
  <si>
    <t>รายได้จากการขายหม้อแปลง</t>
  </si>
  <si>
    <t>รายได้จากการขายมิเตอร์</t>
  </si>
  <si>
    <t>รายได้จากการขายคาปาซิเตอร์</t>
  </si>
  <si>
    <t>รายได้จากการขายเสา</t>
  </si>
  <si>
    <t>รายได้จากการจัดจำหน่ายผลิตภัณฑ์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</si>
  <si>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</si>
  <si>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</si>
  <si>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รายได้จากการให้ใช้เสาไฟฟ้า</t>
  </si>
  <si>
    <t>รายได้จากการให้เช่าหม้อแปลง</t>
  </si>
  <si>
    <t>รายได้จากการให้เช่าชุดเครื่องยนต์กำเนิดไฟฟ้า</t>
  </si>
  <si>
    <t>รายได้จากการให้ใช้บริการเส้นใยแก้วนำแสง</t>
  </si>
  <si>
    <t>รายได้จากการให้เช่าอสังหาริมทรัพย์</t>
  </si>
  <si>
    <t>รายได้จากการใช้ระบบโครงข่ายไฟฟ้า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</si>
  <si>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</si>
  <si>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</si>
  <si>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รายได้ติดตั้ง ตรวจการติดตั้งมิเตอร์</t>
  </si>
  <si>
    <t>ปรับปรุงรายได้ติดตั้ง ตรวจการติดตั้งมิเตอร์</t>
  </si>
  <si>
    <t>รายได้ติดตั้งมิเตอร์ TOU/TOD</t>
  </si>
  <si>
    <t>ปรับปรุงรายได้ติดตั้งมิเตอร์ TOU/TOD</t>
  </si>
  <si>
    <t>รายได้ค่าบริการงานด้านฮอทไลน์และเชื่อมสายแรงสูง</t>
  </si>
  <si>
    <t>ปรับปรุงรายได้ค่าบริการงานด้านฮอทไลน์และเชื่อมสายแรงสูง</t>
  </si>
  <si>
    <t xml:space="preserve">รายได้ค่าทดสอบอุปกรณ์ไฟฟ้า </t>
  </si>
  <si>
    <t>รายได้ค่าทดสอบผลิตภัณฑ์คอนกรีต</t>
  </si>
  <si>
    <t>ปรับปรุงรายได้ค่าทดสอบผลิตภัณฑ์คอนกรีต</t>
  </si>
  <si>
    <t>รายได้ค่าทดสอบอุปกรณ์ไฟฟ้า</t>
  </si>
  <si>
    <t>ปรับปรุงรายได้ค่าทดสอบอุปกรณ์ไฟฟ้า</t>
  </si>
  <si>
    <t xml:space="preserve">รายได้ค่าธรรมเนียม และเงินสมทบ </t>
  </si>
  <si>
    <t>รายได้ค่าธรรมเนียมต่อไฟ</t>
  </si>
  <si>
    <t>รายได้ค่าธรรมเนียมพาดสายสื่อสารฯ</t>
  </si>
  <si>
    <t>รายได้ค่าต่อกลับมิเตอร์</t>
  </si>
  <si>
    <t>รายได้ขอผ่อนผันการงดจ่ายไฟ</t>
  </si>
  <si>
    <t>รายได้ค่าธรรมเนียมอื่น ๆ</t>
  </si>
  <si>
    <t xml:space="preserve">รายได้จากการก่อสร้างให้ผู้ใช้ไฟ </t>
  </si>
  <si>
    <t>ปรับปรุงรายได้จากการก่อสร้างให้ผู้ใช้ไฟ</t>
  </si>
  <si>
    <t>รายได้ค่าบริการด้านวิศวกรรม</t>
  </si>
  <si>
    <t>ปรับปรุงรายได้ค่าบริการด้านวิศวกรรม</t>
  </si>
  <si>
    <t xml:space="preserve">รายได้จากเงินช่วยเหลือเพื่อการก่อสร้าง </t>
  </si>
  <si>
    <t>รายได้ค่าส่วนเฉลี่ยการใช้พลังไฟฟ้า</t>
  </si>
  <si>
    <t>รายได้จากเงินสมทบระบบจำหน่ายพาดสายสื่อสาร</t>
  </si>
  <si>
    <t>รายได้จากการให้บริการนวัตกรรม</t>
  </si>
  <si>
    <t>รายได้ค่าบริการ Solar Hero</t>
  </si>
  <si>
    <t>รายได้จากการรับโอนสินทรัพย์ดำเนินงาน</t>
  </si>
  <si>
    <t>รายได้ค่าตรวจจุดเขียนผัง</t>
  </si>
  <si>
    <t>รายได้ค่าตรวจสอบและบำรุงรักษาหม้อแปลง</t>
  </si>
  <si>
    <t>ปรับปรุงรายได้ค่าตรวจสอบและบำรุงรักษาหม้อแปลง</t>
  </si>
  <si>
    <t>รายได้ค่าติดตั้ง รื้อถอน ซ่อมแซมหม้อแปลง</t>
  </si>
  <si>
    <t>ปรับปรุงรายได้ค่าติดตั้ง รื้อถอน ซ่อมแซมหม้อแปลง</t>
  </si>
  <si>
    <t xml:space="preserve">รายได้ค่าละเมิดสิทธิ </t>
  </si>
  <si>
    <t>รายได้ค่าชดใช้มิเตอร์ชำรุดและอุปกรณ์ประกอบ</t>
  </si>
  <si>
    <t>รายได้ชดใช้รถยนต์ชนเสา</t>
  </si>
  <si>
    <t>รายได้ค่าตรวจสอบและบำรุงรักษาเคเบิลใต้ดิน</t>
  </si>
  <si>
    <t>ปรับปรุงรายได้ค่าตรวจสอบและบำรุงรักษาเคเบิลใต้ดิน</t>
  </si>
  <si>
    <t>รายได้ค่าติดตั้ง ตรวจสอบและค่าบำรุงรักษาระบบไฟฟ้า</t>
  </si>
  <si>
    <t>ปรับปรุงรายได้ค่าติดตั้ง ตรวจสอบและค่าบำรุงรักษาระบบไฟฟ้า</t>
  </si>
  <si>
    <t>รายได้ค่าบำรุงรักษาระบบไฟฟ้าแบบครบวงจร</t>
  </si>
  <si>
    <t>ปรับปรุงรายได้ค่าบำรุงรักษาระบบไฟฟ้าแบบครบวงจร</t>
  </si>
  <si>
    <t>รายได้ค่าดำเนินการโครงการรับซื้อไฟฟ้าจากVSPP</t>
  </si>
  <si>
    <t>รายได้ค่าบริการติดตั้งอุปกรณ์สื่อสาร</t>
  </si>
  <si>
    <t>ปรับปรุงรายได้ค่าบริการติดตั้งอุปกรณ์สื่อสาร</t>
  </si>
  <si>
    <t>รายได้ค่าพาดสายก่อนได้รับอนุญาต</t>
  </si>
  <si>
    <t>รายได้ค่าบริการฝึกอบรม</t>
  </si>
  <si>
    <t>ปรับปรุงรายได้ค่าบริการฝึกอบรม</t>
  </si>
  <si>
    <t>รายได้บริการจัดการพลังงาน</t>
  </si>
  <si>
    <t>ปรับปรุงรายได้บริการจัดการพลังงาน</t>
  </si>
  <si>
    <t>รายได้ค่าบริการเชื่อมต่อระบบโครงข่ายไฟฟ้า</t>
  </si>
  <si>
    <t>ปรับปรุงรายได้ค่าบริการเชื่อมต่อระบบโครงข่ายไฟฟ้า</t>
  </si>
  <si>
    <t>รายได้อื่น ๆ จากการดำเนินงาน</t>
  </si>
  <si>
    <t xml:space="preserve">รวมรายได้อื่นจากการดำเนินงาน </t>
  </si>
  <si>
    <t>รายได้ดอกเบี้ย</t>
  </si>
  <si>
    <t>ดอกเบี้ยรับเงินฝากธนาคาร</t>
  </si>
  <si>
    <t>ดอกเบี้ยรับเงินฝากธนาคาร-กองทุนเงินประกันการใช้ไฟฯ</t>
  </si>
  <si>
    <t>ดอกเบี้ยรับเงินฝากธนาคาร-Kfw.</t>
  </si>
  <si>
    <t>ดอกเบี้ยรับเงินฝากธนาคาร-ดอกผลกองทุนเงินประกันฯ</t>
  </si>
  <si>
    <t>ดอกเบี้ยรับเงินให้กู้ซื้อ/สร้างบ้านฯ-หลักทรัพย์ประกัน</t>
  </si>
  <si>
    <t>ผลตอบแทนจากการลงทุน</t>
  </si>
  <si>
    <t>ดอกเบี้ยรับตามสัญญาบริการแบบผ่อนชำระ</t>
  </si>
  <si>
    <t>ดอกเบี้ยรับตามสัญญาเช่า</t>
  </si>
  <si>
    <t>ดอกเบี้ยรับชำระหนี้เกินกำหนด</t>
  </si>
  <si>
    <t>รายได้ค่าปรับ ค่าธรรมเนียม</t>
  </si>
  <si>
    <t xml:space="preserve">รายได้ค่าปรับผิดสัญญาและส่งของเกินกำหนด </t>
  </si>
  <si>
    <t>รายได้ค่าปรับผิดสัญญาซื้อขาย</t>
  </si>
  <si>
    <t>รายได้ค่าปรับผิดสัญญาจ้าง/ให้บริการ</t>
  </si>
  <si>
    <t>รายได้ค่าปรับผิดสัญญาตัวแทนจดหน่วย</t>
  </si>
  <si>
    <t>รายได้ค่าปรับผิดสัญญาตัวแทนจดหน่วยแจ้งหนี้</t>
  </si>
  <si>
    <t>รายได้ค่าปรับผิดสัญญาตัวแทนตัดและติดกลับมิเตอร์</t>
  </si>
  <si>
    <t>รายได้ค่าปรับผิดสัญญาตัวแทนเก็บเงิน</t>
  </si>
  <si>
    <t>รายได้ค่าปรับผิดสัญญาตัวแทนรับชำระค่าไฟฟ้า</t>
  </si>
  <si>
    <t>รายได้ค่าปรับอื่น ๆ</t>
  </si>
  <si>
    <t>รายได้จากการรับบริจาค</t>
  </si>
  <si>
    <t xml:space="preserve">กำไร(ขาดทุน)จากการจำหน่ายเศษวัสดุ </t>
  </si>
  <si>
    <t>กำไร(ขาดทุน)จากการขายเศษเหล็ก เศษวัสดุ</t>
  </si>
  <si>
    <t>กำไร(ขาดทุน)จากการตรวจนับ/ปป.วัสดุและสินค้าคงเหลือ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</si>
  <si>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</si>
  <si>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</si>
  <si>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กำไร(ขาดทุน)จากการตัดจำหน่ายสินทรัพย์ถาวร</t>
  </si>
  <si>
    <t>กำไร(ขาดทุน)จากการขายสินทรัพย์ถาวร</t>
  </si>
  <si>
    <t>กำไร(ขาดทุน)จากการปรับค่าเสื่อมราคาสินทรัพย์ถาวร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</si>
  <si>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</si>
  <si>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</si>
  <si>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กำไร(ขาดทุน)ค่าปัดเศษจากการเก็บเงิน</t>
  </si>
  <si>
    <t>รายได้เงินชดใช้ค่าเสียหาย</t>
  </si>
  <si>
    <t>กำไร(ขาดทุน)จากอัตราแลกเปลี่ยนเกิดขึ้นจริง-เงินกู้</t>
  </si>
  <si>
    <t>กำไร(ขาดทุน)จากอัตราแลกเปลี่ยนเกิดจริง-ลน./จน. ตปท.</t>
  </si>
  <si>
    <t>กำไร(ขาดทุน)จากอัตราแลกเปลี่ยนยังไม่เกิดขึ้นจริง-เงินกู้</t>
  </si>
  <si>
    <t>รายได้เงินประกันผู้ใช้ไฟไม่รับคืน</t>
  </si>
  <si>
    <t>กำไร(ขาดทุน)จากอัตราแลกเปลี่ยนเกิดจริง-เงินลงทุน</t>
  </si>
  <si>
    <t>กำไร(ขาดทุน)จากอัตราแลกเปลี่ยนไม่เกิดจริง-เงินลงทุน</t>
  </si>
  <si>
    <t>กำไร(ขาดทุน)อัตราแลกเปลี่ยนไม่เกิดจริง-ลน./จน. ตปท.</t>
  </si>
  <si>
    <t>กำไร(ขาดทุน)จากอัตราแลกเปลี่ยนเกิดจริง-สัญญาอนุพันธ์</t>
  </si>
  <si>
    <t>กำไร(ขาดทุน)จากอัตราแลกเปลี่ยนยังไม่เกิดจริง-สัญญาอนุพันธ์</t>
  </si>
  <si>
    <t>กำไร(ขาดทุน)จากจากการผลิตผลิตภัณฑ์คอนกรีต</t>
  </si>
  <si>
    <t>กำไร(ขาดทุน)จากการผลิตพัสดุรับเข้าคลัง</t>
  </si>
  <si>
    <t>กำไร(ขาดทุน)จากการประมาณการรื้อถอน</t>
  </si>
  <si>
    <t>รวมรายได้อื่น</t>
  </si>
  <si>
    <t>รวมรายได้ทั้งสิ้น</t>
  </si>
  <si>
    <t>รวมรายได้ธุรกิจเสริม (บัญชีที่ระบุ "ส")</t>
  </si>
  <si>
    <t xml:space="preserve">หมายเหตุ : </t>
  </si>
  <si>
    <t>ห้ามแทรกบรรทัด/ลบบรรทัด หรือแก้ไขรหัสบัญชีโดยเด็ดขาด</t>
  </si>
  <si>
    <t>(รายได้มี 147 บรรทัด และ ค่าใช้จ่าย มี 306 บรรทัด)</t>
  </si>
  <si>
    <t>ประมาณการรายจ่าย</t>
  </si>
  <si>
    <t>B</t>
  </si>
  <si>
    <t>Conso - E001</t>
  </si>
  <si>
    <t>แผนก</t>
  </si>
  <si>
    <t>ศูนย์ต้นทุนแผนก</t>
  </si>
  <si>
    <t>1+2</t>
  </si>
  <si>
    <t>ค่าใช้จ่ายในการดำเนินงาน</t>
  </si>
  <si>
    <t>ต้นทุนจากการจำหน่ายกระแสไฟฟ้าและบริการ</t>
  </si>
  <si>
    <t>ต้นทุนค่ากระแสไฟฟ้า</t>
  </si>
  <si>
    <t>ค่าซื้อไฟฟ้า-การไฟฟ้าฝ่ายผลิตแห่งประเทศไทย</t>
  </si>
  <si>
    <t>ปรับปรุงค่าซื้อไฟฟ้า</t>
  </si>
  <si>
    <t>ค่าซื้อไฟฟ้า-กรมพัฒนาพลังงานทดแทนฯ(พพ.)</t>
  </si>
  <si>
    <t>ค่าซื้อไฟฟ้า-ผู้ผลิตไฟฟ้าขนาดเล็กมาก</t>
  </si>
  <si>
    <t>ค่าซื้อไฟฟ้า-พลังงานแสงอาทิตย์</t>
  </si>
  <si>
    <t>ค่าชดเชยโครงการ Demand Response</t>
  </si>
  <si>
    <t>เงินนำส่งกองทุนพัฒนาไฟฟ้าจากการผลิตไฟฟ้า</t>
  </si>
  <si>
    <t>เงินนำส่งกองทุนพัฒนาไฟฟ้าเพื่อพลังงานหมุนเวียน</t>
  </si>
  <si>
    <t>เงินนำส่งกองทุนพัฒนาไฟฟ้าเพื่อส่งเสริมสังคม</t>
  </si>
  <si>
    <t>ค่าปรับจากการลงทุนที่ต่ำกว่าแผน</t>
  </si>
  <si>
    <t>เงินคืนรายได้</t>
  </si>
  <si>
    <t>ต้นทุนจำหน่ายไฟฟ้าของสถานีอัดประจุ</t>
  </si>
  <si>
    <t>ต้นทุนขายและบริการอื่น</t>
  </si>
  <si>
    <t>ต้นทุนจากการจำหน่ายอุปกรณ์ไฟฟ้า</t>
  </si>
  <si>
    <t>ต้นทุนผลิตภัณฑ์คอนกรีต</t>
  </si>
  <si>
    <t>ต้นทุนจากการจัดจำหน่ายผลิตภัณฑ์</t>
  </si>
  <si>
    <t>ผลต่างราคาพัสดุ</t>
  </si>
  <si>
    <t>รวมต้นทุนจากการจำหน่ายกระแสไฟฟ้าและบริการ</t>
  </si>
  <si>
    <t>ค่าใช้จ่ายเกี่ยวกับบุคคลากร</t>
  </si>
  <si>
    <t xml:space="preserve">เงินเดือน ค่าจ้าง ค่าตอบแทนพนักงาน </t>
  </si>
  <si>
    <t>เงินเดือน ค่าจ้าง ค่าตอบแทน</t>
  </si>
  <si>
    <t>เงินจ่ายสมทบกองทุน</t>
  </si>
  <si>
    <t xml:space="preserve">เงินเพิ่มพิเศษ </t>
  </si>
  <si>
    <t xml:space="preserve">เงินชดเชย </t>
  </si>
  <si>
    <t>สวัสดิการพนักงาน</t>
  </si>
  <si>
    <t xml:space="preserve">เงินช่วยเหลือพนักงาน </t>
  </si>
  <si>
    <t>ค่ารักษาพยาบาล</t>
  </si>
  <si>
    <t xml:space="preserve">ค่าพาหนะ เบี้ยเลี้ยงเดินทาง </t>
  </si>
  <si>
    <t>ค่าสวัสดิการอื่นๆ</t>
  </si>
  <si>
    <t xml:space="preserve">ค่าใช้จ่ายในการพัฒนาบุคคลากร </t>
  </si>
  <si>
    <t>ต้นทุนผลประโยชน์พนักงาน</t>
  </si>
  <si>
    <t>รวมค่าใช้จ่ายเกี่ยวกับบุคคลากร</t>
  </si>
  <si>
    <t>ค่าใช้จ่ายตอบแทนบุคคลภายนอก</t>
  </si>
  <si>
    <t>ค่าตอบแทนบุคคลภายนอก-เกี่ยวกับการดำเนินงาน</t>
  </si>
  <si>
    <t>ค่าตอบแทน-ผู้ว่าการ</t>
  </si>
  <si>
    <t xml:space="preserve">ค่าตอบแทน-คณะกรรมการ กฟภ. </t>
  </si>
  <si>
    <t>ค่าตอบแทนอื่นๆ</t>
  </si>
  <si>
    <t>ค่าโฆษณาประชาสัมพันธ์</t>
  </si>
  <si>
    <t xml:space="preserve">ค่าประชาสัมพันธ์ </t>
  </si>
  <si>
    <t xml:space="preserve">ค่าใช้จ่ายเกี่ยวกับสำนักงาน </t>
  </si>
  <si>
    <t xml:space="preserve">ค่าวัสดุใช้ไป </t>
  </si>
  <si>
    <t xml:space="preserve">ค่าสาธารณูปโภค </t>
  </si>
  <si>
    <t xml:space="preserve">ค่าใช้จ่ายในการติดต่อสื่อสาร </t>
  </si>
  <si>
    <t xml:space="preserve">ค่าเช่า </t>
  </si>
  <si>
    <t xml:space="preserve">ค่าใช้จ่ายในการดูแลสถานที่ </t>
  </si>
  <si>
    <t xml:space="preserve">ค่าใช้จ่ายอื่นเกี่ยวกับสำนักงาน </t>
  </si>
  <si>
    <t>ค่าใช้จ่ายเพื่อการวิจัย</t>
  </si>
  <si>
    <t xml:space="preserve">ค่าป้องกัน ซ่อมแซมบำรุงรักษา และก่อสร้าง </t>
  </si>
  <si>
    <t xml:space="preserve">ค่าซ่อมแซมบำรุงรักษา </t>
  </si>
  <si>
    <t xml:space="preserve">ค่าใช้จ่ายในการก่อสร้าง </t>
  </si>
  <si>
    <t>ค่าใช้จ่ายอื่นในการดำเนินงาน</t>
  </si>
  <si>
    <t>หนี้สูญ หนี้สงสัยจะสูญ</t>
  </si>
  <si>
    <t>ค่าจ้างที่ปรึกษาและค่าบริการจัดการ</t>
  </si>
  <si>
    <t xml:space="preserve">ค่าเบี้ยประกัน </t>
  </si>
  <si>
    <t xml:space="preserve">ค่ารับรอง </t>
  </si>
  <si>
    <t xml:space="preserve">ค่าใช้จ่ายทางภาษี </t>
  </si>
  <si>
    <t>ค่าใช้จ่ายเพื่อสังคมและสาธารณประโยชน์</t>
  </si>
  <si>
    <t xml:space="preserve">ค่าปรับตามมาตรฐานการให้บริการ </t>
  </si>
  <si>
    <t xml:space="preserve">ค่าใช้จ่ายอื่น </t>
  </si>
  <si>
    <t>ค่าเสื่อมราคา ค่าเสื่อมสิ้น ค่าตัดจำหน่าย</t>
  </si>
  <si>
    <t>ค่าเสื่อมราคา-อาคารสิ่งปลูกสร้าง</t>
  </si>
  <si>
    <t xml:space="preserve">ค่าเสื่อมราคา-ระบบผลิตกระแสไฟฟ้า </t>
  </si>
  <si>
    <t>ค่าเสื่อมราคา-ระบบผลิตกระแสไฟฟ้าพลังน้ำ</t>
  </si>
  <si>
    <t>ค่าเสื่อมราคา-ระบบผลิตกระแสไฟฟ้าพลังงานลม</t>
  </si>
  <si>
    <t xml:space="preserve">ค่าเสื่อมราคา-ระบบจำหน่ายกระแสไฟฟ้า </t>
  </si>
  <si>
    <t>ค่าเสื่อมราคา-เครื่องอัดประจุไฟฟ้าและอุปกรณ์ฯ</t>
  </si>
  <si>
    <t>ค่าเสื่อมราคา-เครื่องตกแต่ง เครื่องมือ เครื่องใช้</t>
  </si>
  <si>
    <t>ค่าเสื่อมราคา-เครื่องมือ เครื่องใช้ โรงงานผลิตภัณฑ์คอนฯ</t>
  </si>
  <si>
    <t>ค่าเสื่อมราคา-ระบบสื่อสารสายใยแก้วนำแสงติดตั้งภายนอก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</si>
  <si>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</si>
  <si>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</si>
  <si>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ค่าเสื่อมราคา-สินทรัพย์ไม่มีตัวตน</t>
  </si>
  <si>
    <t>ค่าตัดจำหน่าย-ลิขสิทธิ์</t>
  </si>
  <si>
    <t>ค่าเสื่อมราคา-สินทรัพย์สิทธิการใช้</t>
  </si>
  <si>
    <t>ค่าเสื่อมราคาสิทธิการใช้-ที่ดิน</t>
  </si>
  <si>
    <t>ค่าเสื่อมราคาสิทธิการใช้-ระบบผลิตกระแสไฟฟ้า</t>
  </si>
  <si>
    <t>ค่าเสื่อมราคาสิทธิการใช้-สินทรัพย์ไม่มีตัวตน</t>
  </si>
  <si>
    <t>ค่าเสื่อมราคาสิทธิการใช้-สินทรัพย์อื่น</t>
  </si>
  <si>
    <t>ขาดทุนจากการด้อยค่าสินทรัพย์</t>
  </si>
  <si>
    <t>ขาดทุนจากการด้อยค่าสินทรัพย์ -ระบบจำหน่าย</t>
  </si>
  <si>
    <t>ขาดทุนจากการด้อยค่าสินทรัพย์ -เครื่องตกแต่งฯ</t>
  </si>
  <si>
    <t>ขาดทุนจากการด้อยค่าสินทรัพย์ -เครื่องมือฯ</t>
  </si>
  <si>
    <t>ค่าเสื่อมราคา-สิ่งปลูกสร้างที่ไม่ใช้ประโยชน์</t>
  </si>
  <si>
    <t>ค่าเสื่อมราคา - สิ่งปลูกสร้างที่ไม่ใช้ประโยชน์</t>
  </si>
  <si>
    <t>ค่าใช้จ่ายทางการเงิน</t>
  </si>
  <si>
    <t>ค่าใช้จ่ายในการจัดการและบริหารการเงิน</t>
  </si>
  <si>
    <t>ค่าธรรมเนียมจัดการเงินกู้</t>
  </si>
  <si>
    <t xml:space="preserve">ปรับปรุงค่าธรรมเนียมจัดการเงินกู้ </t>
  </si>
  <si>
    <t>ดอกเบี้ยจ่าย</t>
  </si>
  <si>
    <t>ดอกเบี้ยจ่าย-ธนาคาร</t>
  </si>
  <si>
    <t>ดอกเบี้ยจ่ายเงินกู้</t>
  </si>
  <si>
    <t>ปรับปรุงดอกเบี้ยจ่ายพันธบัตรตามอัตราดอกเบี้ยที่แท้จริง</t>
  </si>
  <si>
    <t>ดอกเบี้ยจ่าย-สัญญาเช่า</t>
  </si>
  <si>
    <t>ดอกเบี้ยจ่ายตามสัญญาจ้างเหมาแบบผ่อนชำระ</t>
  </si>
  <si>
    <t>รวมค่าใช้จ่ายในการดำเนินงาน</t>
  </si>
  <si>
    <t>รวมค่าใช้จ่ายทั้งสิ้น</t>
  </si>
  <si>
    <t>หลักเกณฑ์ในการตั้งงบประมาณทำการ ประจำปี 2568</t>
  </si>
  <si>
    <t>ความหมายบัญชี ณ 30 มิ.ย.2566</t>
  </si>
  <si>
    <t>หลักเกณฑ์ในการตั้งงบประมาณปี 2568</t>
  </si>
  <si>
    <t>หมายเหตุ/เอกสารอ้างอิง</t>
  </si>
  <si>
    <t>5-1-01-101-0</t>
  </si>
  <si>
    <t>ค่าเชื้อเพลิงที่ใช้ไปเพื่อผลิตกระแสไฟฟ้า รวมทั้งค่าเชื้อเพลิง</t>
  </si>
  <si>
    <t>ประมาณการทั้ง 2 บัญชี โดย</t>
  </si>
  <si>
    <t xml:space="preserve">ที่ใช้กับเครื่องปั่นไฟสำรอง เช่น งานเลือกตั้ง งานพิธีการต่าง ๆ </t>
  </si>
  <si>
    <t xml:space="preserve">             1.  หาอัตราเฉลี่ยการใช้ เชื้อเพลิงหรือสารหล่อลื่น ต่อหน่วยผลิตจาก</t>
  </si>
  <si>
    <t>ฯลฯ  ที่ต้องใช้เครื่องปั่นไฟสำรอง  (ไม่รวมค่าเชื้อเพลิงที่ใช้กับ</t>
  </si>
  <si>
    <t xml:space="preserve">                           จำนวนเชื้อเพลิงหรือสารหล่อลื่นใช้ทั้งปี (ณ ปัจจุบัน) </t>
  </si>
  <si>
    <t>ยานพาหนะ)</t>
  </si>
  <si>
    <t xml:space="preserve">                                 จำนวนหน่วยผลิตรวมทั้งปี (ณ ปัจจุบัน)</t>
  </si>
  <si>
    <r>
      <t xml:space="preserve">             2.  นำผลที่คำนวณได้ในข้อ 1 </t>
    </r>
    <r>
      <rPr>
        <u/>
        <sz val="13"/>
        <rFont val="BrowalliaUPC"/>
        <family val="2"/>
        <charset val="222"/>
      </rPr>
      <t>คูณ</t>
    </r>
    <r>
      <rPr>
        <sz val="13"/>
        <rFont val="BrowalliaUPC"/>
        <family val="2"/>
        <charset val="222"/>
      </rPr>
      <t xml:space="preserve"> ด้วยหน่วยผลิตที่คาดว่าจะผลิตได้ใน</t>
    </r>
  </si>
  <si>
    <t xml:space="preserve">                  ปีประมาณการ</t>
  </si>
  <si>
    <t>5-1-01-102-0</t>
  </si>
  <si>
    <t>ค่าสารหล่อลื่นที่ใช้ไปเพื่อผลิตกระแสไฟฟ้า รวมทั้งค่าสารหล่อลื่น</t>
  </si>
  <si>
    <r>
      <t xml:space="preserve">             3.  นำผลที่คำนวณไว้ในข้อ 2 </t>
    </r>
    <r>
      <rPr>
        <u/>
        <sz val="13"/>
        <rFont val="BrowalliaUPC"/>
        <family val="2"/>
        <charset val="222"/>
      </rPr>
      <t>คูณ</t>
    </r>
    <r>
      <rPr>
        <sz val="13"/>
        <rFont val="BrowalliaUPC"/>
        <family val="2"/>
        <charset val="222"/>
      </rPr>
      <t xml:space="preserve"> กับราคาเชื้อเพลิงหรือราคา</t>
    </r>
  </si>
  <si>
    <t>ที่ใช้กับเครื่องปั่นไฟสำรอง (ไม่รวมค่าสารหล่อลื่นที่ใช้กับยานพาหนะ)</t>
  </si>
  <si>
    <t xml:space="preserve">                 สารหล่อลื่นต่อลิตร ที่ประมาณการไว้  </t>
  </si>
  <si>
    <t xml:space="preserve">             ผลลัพธ์ที่ได้ เป็นงบประมาณที่ขอตั้ง</t>
  </si>
  <si>
    <t>5-2-01-001-0</t>
  </si>
  <si>
    <t>เงินเดือนของพนักงาน กฟภ. ทั้งพนักงานประจำซึ่งมีคำสั่งบรรจุแล้ว</t>
  </si>
  <si>
    <t xml:space="preserve"> - ใช้ฐานเงินเดือน พนักงาน ณ เดือน กรกฏาคม 2566</t>
  </si>
  <si>
    <t>***ไม่ต้องตั้งงบประมาณในบัญชีนี้***</t>
  </si>
  <si>
    <t>และพนักงานที่อยู่ระหว่างทดลองงาน  รวมทั้งเงินเดือนตกเบิก</t>
  </si>
  <si>
    <t xml:space="preserve"> - คิดอัตราการเพิ่ม ของเงินเดือน  = 7.5% ในแต่ละปี (ปี 2566  -  ปี 2568)</t>
  </si>
  <si>
    <t xml:space="preserve"> </t>
  </si>
  <si>
    <t xml:space="preserve">   คำนวณตามกรณีต่าง ๆ ดังนี้</t>
  </si>
  <si>
    <t xml:space="preserve">      </t>
  </si>
  <si>
    <t xml:space="preserve"> 1. กรณีไม่มีพนักงานเกษียณอายุ</t>
  </si>
  <si>
    <r>
      <t xml:space="preserve">   1.1 เงินเดือนกรกฏาคม 2566 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อัตราเพิ่ม 7.5%      =  เงินเดือนปี 2567 / เดือน </t>
    </r>
  </si>
  <si>
    <r>
      <t xml:space="preserve">   1.2  เงินเดือนปี 2567 (จาก 1.1)  </t>
    </r>
    <r>
      <rPr>
        <b/>
        <u/>
        <sz val="13"/>
        <rFont val="BrowalliaUPC"/>
        <family val="2"/>
      </rPr>
      <t>บวก</t>
    </r>
    <r>
      <rPr>
        <u/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>อัตราเพิ่ม 7.5%   =  เงินเดือนปี 2568 / เดือน</t>
    </r>
  </si>
  <si>
    <r>
      <t xml:space="preserve">   1.3 ผลที่คำนวณได้ตามข้อ 1.2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12 เดือน               =  งบประมาณที่ขอตั้งปี 2568</t>
    </r>
  </si>
  <si>
    <t xml:space="preserve"> 2. กรณีมีพนักงานเกษียณอายุในปี 2566 และ 2567</t>
  </si>
  <si>
    <r>
      <t xml:space="preserve">   2.1 เงินเดือนกรกฏาคม 2566 </t>
    </r>
    <r>
      <rPr>
        <b/>
        <u/>
        <sz val="13"/>
        <rFont val="BrowalliaUPC"/>
        <family val="2"/>
        <charset val="222"/>
      </rPr>
      <t xml:space="preserve"> หัก</t>
    </r>
    <r>
      <rPr>
        <sz val="13"/>
        <rFont val="BrowalliaUPC"/>
        <family val="2"/>
        <charset val="222"/>
      </rPr>
      <t xml:space="preserve"> เงินเดือนของผู้ที่จะเกษียณอายุปี 2566 </t>
    </r>
  </si>
  <si>
    <t xml:space="preserve">        = เงินเดือนสุทธิของหน่วยงานในปี 2566</t>
  </si>
  <si>
    <r>
      <t xml:space="preserve">   2.2 นำผลที่คำนวณได้ตามข้อ 2.1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 xml:space="preserve"> อัตราเพิ่ม 7.5%  =  เงินเดือนปี 2567 / เดือน </t>
    </r>
  </si>
  <si>
    <r>
      <t xml:space="preserve">   2.3 นำเงินเดือนกรกฎาคม 2566 ของผู้ที่จะเกษียณอายุ ปี 2567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อัตราเพิ่ม 7.5%  </t>
    </r>
  </si>
  <si>
    <t xml:space="preserve">        =  เงินเดือนของผู้เกษียณอายุ  ปี 2567 / เดือน</t>
  </si>
  <si>
    <r>
      <t xml:space="preserve">   2.4 นำผลที่คำนวณได้ตามข้อ 2.2 </t>
    </r>
    <r>
      <rPr>
        <b/>
        <u/>
        <sz val="13"/>
        <rFont val="BrowalliaUPC"/>
        <family val="2"/>
      </rPr>
      <t>หัก</t>
    </r>
    <r>
      <rPr>
        <sz val="13"/>
        <rFont val="BrowalliaUPC"/>
        <family val="2"/>
        <charset val="222"/>
      </rPr>
      <t xml:space="preserve"> ข้อ 2.3 = เงินเดือนสุทธิของหน่วยงานในปี 2567</t>
    </r>
  </si>
  <si>
    <r>
      <t xml:space="preserve">   2.5 นำผลที่คำนวณได้ตามข้อ 2.4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 อัตราเพิ่ม 7.5%  =  เงินเดือนปี 2568 / เดือน </t>
    </r>
  </si>
  <si>
    <r>
      <t xml:space="preserve">   2.6 นำผลที่คำนวณได้ตามข้อ 2.5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12 เดือน           =  งบประมาณที่ขอตั้งในปี 2568</t>
    </r>
  </si>
  <si>
    <t xml:space="preserve"> 3. กรณีมีพนักงานเกษียณอายุในปี 2568</t>
  </si>
  <si>
    <t xml:space="preserve">   3.1 คำนวนตามกรณีที่ 1 (ข้อ 1.1 ถึง 1.3)          =  งบประมาณที่ขอตั้งในปี 2568</t>
  </si>
  <si>
    <t xml:space="preserve">                                                                 (ที่รวมเงินผู้เกษียณอายุปี 2568 แล้ว)</t>
  </si>
  <si>
    <t xml:space="preserve">   3.2 นำเงินเดือน ผู้เกษียณอายุ ณ เดือน กรกฏาคม 2566 มาคำนวณให้เป็นเงินเดือน</t>
  </si>
  <si>
    <t xml:space="preserve">         ของปี 2568 โดยใช้อัตราเพิ่ม 7.5% ในปี 2566 และ ปี 2567 ตามลำดับ</t>
  </si>
  <si>
    <r>
      <t xml:space="preserve">   3.3 นำผลที่คำนวณได้ตามข้อ 3.2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3 เดือน   =  เงินเดือนผู้เกษียณอายุในเดือน</t>
    </r>
  </si>
  <si>
    <t xml:space="preserve">        ตุลาคม ถึง เดือน ธันวาคม 2568 ที่มีอยู่ในงบประมาณปี 2568</t>
  </si>
  <si>
    <r>
      <t xml:space="preserve">   3.4 นำเงินเดือน ผู้เกษียณอายุ ณ กันยายน 2568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>อัตรา 6% = เงินตอบแทนความชอบ</t>
    </r>
  </si>
  <si>
    <t xml:space="preserve">        ในการทำงานของผู้เกษียณอายุ</t>
  </si>
  <si>
    <r>
      <t xml:space="preserve">   3.5 นำผลที่คำนวณได้ตามข้อ 3.1 </t>
    </r>
    <r>
      <rPr>
        <b/>
        <u/>
        <sz val="13"/>
        <rFont val="BrowalliaUPC"/>
        <family val="2"/>
      </rPr>
      <t>หัก</t>
    </r>
    <r>
      <rPr>
        <sz val="13"/>
        <rFont val="BrowalliaUPC"/>
        <family val="2"/>
        <charset val="222"/>
      </rPr>
      <t xml:space="preserve"> ข้อ 3.3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ข้อ 3.4  =  งบประมาณที่ขอตั้งปี 2568</t>
    </r>
  </si>
  <si>
    <t xml:space="preserve">        (รวมเงินเดือนผู้เกษียณอายุ เดือนมกราคม ถึง กันยายน)</t>
  </si>
  <si>
    <t>5-2-01-002-0</t>
  </si>
  <si>
    <t xml:space="preserve">ค่าจ้างรายเดือนลูกจ้าง </t>
  </si>
  <si>
    <t>1. ค่าจ้างรายเดือนของลูกจ้างตามสัญญา</t>
  </si>
  <si>
    <r>
      <t xml:space="preserve">1. เงินค่าจ้าง กรกฏาคม 2566 </t>
    </r>
    <r>
      <rPr>
        <b/>
        <u/>
        <sz val="13"/>
        <rFont val="BrowalliaUPC"/>
        <family val="2"/>
        <charset val="222"/>
      </rPr>
      <t>บวก</t>
    </r>
    <r>
      <rPr>
        <sz val="13"/>
        <rFont val="BrowalliaUPC"/>
        <family val="2"/>
        <charset val="222"/>
      </rPr>
      <t xml:space="preserve"> อัตราเพิ่ม 7.5 % ของปี 2566 เป็นปี 2567 และ </t>
    </r>
    <r>
      <rPr>
        <b/>
        <u/>
        <sz val="13"/>
        <rFont val="BrowalliaUPC"/>
        <family val="2"/>
      </rPr>
      <t>บวก</t>
    </r>
  </si>
  <si>
    <r>
      <t xml:space="preserve">   อัตราเพิ่ม 7.5% ของ ปี 2567 ผลที่คำนวณได้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12 เดือน เป็นค่าจ้างรวมปี 2568 ทั้งปี</t>
    </r>
  </si>
  <si>
    <t>5-2-01-003-0</t>
  </si>
  <si>
    <t>1. เงินที่จ่ายให้แก่พนักงานที่ปฏิบัติงานนอกเวลาทำงานปกติ  ค่าล่วงเวลา -</t>
  </si>
  <si>
    <t>ให้หน่วยงานจัดทำแผนงานไว้ตามความจำเป็น โดยกำหนดในแต่ละกิจกรรม ว่าควรมีพนักงาน</t>
  </si>
  <si>
    <t xml:space="preserve"> - คำสั่ง กฟภ. ที่ ส.6 / 2548 เรื่อง หลักเกณฑ์การจ่ายเงิน</t>
  </si>
  <si>
    <t xml:space="preserve">   พนักงานที่ศูนย์จ่ายไฟ สถานีไฟฟ้าย่อย ค่าล่วงเวลาจดหน่วย , ค่าล่วง -</t>
  </si>
  <si>
    <t xml:space="preserve">ระดับใดบ้างที่ต้องอยู่ล่วงเวลา และ คำนวณวงเงิน ต่อ คน ต่อ เดือน ต่อ ปี    </t>
  </si>
  <si>
    <t xml:space="preserve">   ค่าล่วงเวลาและค่าทำงานในวันหยุด (ฉบับที่ 7) สั่ง ณ วันที่</t>
  </si>
  <si>
    <t xml:space="preserve">   เวลางานบัญชี , ค่าล่วงเวลาแก้กระแสไฟฟ้าขัดข้อง , ค่าล่วงเวลาอื่น ๆ</t>
  </si>
  <si>
    <t>ตัวอย่างการคำนวณอัตราค่าล่วงเวลาแก้กระแสไฟฟ้าของพนักงานรายเดือน ดังนี้</t>
  </si>
  <si>
    <t xml:space="preserve">   20 มิ.ย. 2548 </t>
  </si>
  <si>
    <t>2. เงินที่จ่ายให้พนักงานรักษาความปลอดภัยที่เป็นพนักงานของ กฟภ. เพื่อ</t>
  </si>
  <si>
    <t xml:space="preserve">      คำนวณอัตราค่าล่วงเวลา / ชม.      =                           เงินเดือน </t>
  </si>
  <si>
    <t xml:space="preserve">   เป็นค่าตอบแทนการทำงานเกินเวลา 48 ชั่วโมงต่อสัปดาห์ และค่าทำงาน</t>
  </si>
  <si>
    <r>
      <t xml:space="preserve">                                                      </t>
    </r>
    <r>
      <rPr>
        <sz val="13"/>
        <rFont val="BrowalliaUPC"/>
        <family val="2"/>
      </rPr>
      <t xml:space="preserve">จำนวน ชม. การทำงานใน 1  เดือน ( 210 ชม.) </t>
    </r>
    <r>
      <rPr>
        <sz val="13"/>
        <rFont val="BrowalliaUPC"/>
        <family val="2"/>
        <charset val="222"/>
      </rPr>
      <t xml:space="preserve">     </t>
    </r>
  </si>
  <si>
    <t xml:space="preserve">   ในวันหยุดนักขัตฤกษ์ในอัตรา 1 เท่าของเงินเดือนที่คำนวณเป็นวัน</t>
  </si>
  <si>
    <t xml:space="preserve">นอกเวลาทำงานของวันทำการ (16.30-08.30น.)  ค่าล่วงเวลา    =  1.5 เท่าของเงินเดือน / ชม.    </t>
  </si>
  <si>
    <t>ในเวลาทำงานของวันหยุดฯ (08.30-16.30น.)        "      "       =  1   เท่าของเงินเดือน / ชม.</t>
  </si>
  <si>
    <t>นอกเวลาทำงานของวันหยุดฯ (16.30-08.30น.)                     =  3   เท่าของเงินเดือน / ชม.</t>
  </si>
  <si>
    <t>5-2-01-004-0</t>
  </si>
  <si>
    <t>เงินที่จ่ายให้แก่พนักงานที่อยู่เวรแก้ไฟฟ้าขัดข้อง หัวหน้าเวร คนละ 180 บาท</t>
  </si>
  <si>
    <t>ให้หน่วยงาน จัดทำแผนงานที่ กำหนด ว่าควรมีพนักงานระดับใดบ้าง ที่ต้องอยู่เวรแก้กระแส -</t>
  </si>
  <si>
    <t xml:space="preserve"> - ระเบียบ กฟภ. ว่าด้วยการจัดเวรและการจ่ายเงินค่าอยู่เวรแก้ไฟฟ้า</t>
  </si>
  <si>
    <t>พนักงานคนละ 150 บาท วันหยุดงาน เวลา 8.30-16.30 น. หัวหน้าเวร</t>
  </si>
  <si>
    <t>ไฟฟ้าขัดข้องโดยเงินที่จ่ายให้แก่พนักงานทิ่อยู่เวรฯ ดังนี้</t>
  </si>
  <si>
    <t xml:space="preserve">   ขัดข้อง พ.ศ. 2560 ประกาศ ณ วันที่ 29 ธ.ค. 2560</t>
  </si>
  <si>
    <t>คนละ 205 บาท พนักงานคนละ 175 บาท เช่น อยู่เวรที่ กฟฟ.</t>
  </si>
  <si>
    <r>
      <t xml:space="preserve">        </t>
    </r>
    <r>
      <rPr>
        <u/>
        <sz val="13"/>
        <rFont val="BrowalliaUPC"/>
        <family val="2"/>
      </rPr>
      <t>วัน / เวลา</t>
    </r>
    <r>
      <rPr>
        <sz val="13"/>
        <rFont val="BrowalliaUPC"/>
        <family val="2"/>
        <charset val="222"/>
      </rPr>
      <t xml:space="preserve">                           </t>
    </r>
    <r>
      <rPr>
        <u/>
        <sz val="13"/>
        <rFont val="BrowalliaUPC"/>
        <family val="2"/>
      </rPr>
      <t>ผู้อยู่เวร</t>
    </r>
    <r>
      <rPr>
        <sz val="13"/>
        <rFont val="BrowalliaUPC"/>
        <family val="2"/>
        <charset val="222"/>
      </rPr>
      <t xml:space="preserve">                      </t>
    </r>
    <r>
      <rPr>
        <u/>
        <sz val="13"/>
        <rFont val="BrowalliaUPC"/>
        <family val="2"/>
      </rPr>
      <t>หัวหน้าเวร</t>
    </r>
  </si>
  <si>
    <t>วันทำการ (16.30-08.30น.)                 150.-                          180.-</t>
  </si>
  <si>
    <t>วันหยุดฯ (08.30-16.30น.)                  175.-                          205.-</t>
  </si>
  <si>
    <t>วันหยุดฯ (16.30น.-08.30น.)                150.-                         180.-</t>
  </si>
  <si>
    <t>5-2-01-005-0</t>
  </si>
  <si>
    <t>เงินโบนัสประจำปีที่ กฟภ. จ่ายให้แก่พนักงานของ กฟภ.</t>
  </si>
  <si>
    <t>กงป. ตั้งงบประมาณให้ในภาพรวม ของ กฟภ.</t>
  </si>
  <si>
    <t>5-2-01-006-0</t>
  </si>
  <si>
    <t>เงินเพิ่มการครองชีพชั่วคราวที่ กฟภ.จ่ายให้แก่พนักงานของ กฟภ.</t>
  </si>
  <si>
    <t>ตามมติคณะรัฐมนตรี</t>
  </si>
  <si>
    <t>5-2-01-007-0</t>
  </si>
  <si>
    <t>สวัสดิการและค่าตอบแทนอื่น-ลูกจ้าง</t>
  </si>
  <si>
    <t>1. สวัสดิการของลูกจ้างซึ่งมีสิทธิเบิกได้จาก กฟภ. ได้แก่ ค่ารักษา</t>
  </si>
  <si>
    <r>
      <t xml:space="preserve">1. เงินสวัสดิการลูกจ้าง ประมาณการจาก จำนวนลูกจ้าง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ค่าเฉลี่ยคนละ 27,000.- บาท</t>
    </r>
  </si>
  <si>
    <t>- บันทึก กรบ. เลขที่ รบ.(พส) 137 ลว. 23 พ.ค. 2549 เรื่อง</t>
  </si>
  <si>
    <t xml:space="preserve">   พยาบาลตนเอง คู่สมรสและบุตร เงินช่วยเหลือบุตร เงินค่าเล่าเรียนบุตร</t>
  </si>
  <si>
    <t xml:space="preserve">   ต่อ คน ต่อ ปี</t>
  </si>
  <si>
    <t xml:space="preserve">   การจัดฝึกอบรมลูกจ้างรายเดือนและลูกจ้างรายวัน 90 วัน </t>
  </si>
  <si>
    <t xml:space="preserve">   ค่าล่วงเวลา ค่าตอบแทนขับรถ 2-10 ตัน ค่าใช้จ่ายในการอบรมสัมมนาของลูกจ้าง</t>
  </si>
  <si>
    <t>2. ค่าครองชีพชั่วคราวที่ กฟภ. จ่ายให้ลูกจ้างของ กฟภ.</t>
  </si>
  <si>
    <t xml:space="preserve">   ของ กฟภ.</t>
  </si>
  <si>
    <t xml:space="preserve">   เงินชดเชยกรณีออกจากงาน  เงินช่วยเหลือค่าทำศพ</t>
  </si>
  <si>
    <t xml:space="preserve"> สรุป คำขอตั้งปี 2568  คือ ผลลัพธ์ที่ได้จากการคำนวณข้อ ( 1 + 2 )</t>
  </si>
  <si>
    <t>- บันทึก กรบ. เลขที่ กรบ.(พท) 518 / 2558 ลว. 6 พ.ค. 2558 เรื่อง</t>
  </si>
  <si>
    <t>2. ค่าครองชีพชั่วคราวที่ กฟภ. จ่ายให้แก่ลูกจ้างของ กฟภ. ตามมติ</t>
  </si>
  <si>
    <t xml:space="preserve">   ขออนุมัติและกำหนดวิธีปฏิบัติในการจ่ายเงินเพิ่มการครองชีพ</t>
  </si>
  <si>
    <t xml:space="preserve">   คณะรัฐมนตรี</t>
  </si>
  <si>
    <t xml:space="preserve">   ชั่วคราวให้แก่พนักงานและลูกจ้างของการไฟฟ้าส่วนภูมิภาค</t>
  </si>
  <si>
    <t>3. ค่าเบี้ยประกันชีวิตลูกจ้าง 3 จังหวัดชายแดนใต้ และ 4 อำเภอใน</t>
  </si>
  <si>
    <t xml:space="preserve">   ตามมติคณะรัฐมนตรี</t>
  </si>
  <si>
    <t xml:space="preserve">   จังหวัดสงขลา</t>
  </si>
  <si>
    <t>4. เงินที่ให้แก่ลูกจ้างที่เกษียณอายุ เช่น เงินตอบแทนความชอบในการทำงาน,</t>
  </si>
  <si>
    <t xml:space="preserve">    ค่าจ้างสำหรับวันหยุดพักผ่อนประจำปีตามส่วนที่ลูกจ้างมีสิทธิได้รับ</t>
  </si>
  <si>
    <t>5. ค่าตรวจสุขภาพตามปัจจัยเสี่ยงของลูกจ้าง</t>
  </si>
  <si>
    <t>6. ค่าช่วยเหลือลูกจ้างค่าใช้โทรศัพท์เคลื่อนที่ผ่านอินเตอร์เน็ตแบบเหมาจ่ายสำหรับ</t>
  </si>
  <si>
    <t>การปฏิบัติงานงดจ่ายไฟหรืองานอ่านหน่วยมิเตอร์</t>
  </si>
  <si>
    <t>5-2-01-099-0</t>
  </si>
  <si>
    <t>เงินค่าตอบแทนอื่นในการทำงานที่จ่ายให้กับพนักงาน กฟภ. ได้แก่</t>
  </si>
  <si>
    <t xml:space="preserve"> การประมาณการ ให้พิจารณาจากข้อมูลของปีก่อนหน้า และปัจจุบัน </t>
  </si>
  <si>
    <t xml:space="preserve"> - ระเบียบ กฟภ. ว่าด้วยการจ่ายเงินค่าตอบแทนสำหรับพนักงานและลูกจ้างที่ขับ</t>
  </si>
  <si>
    <t>1. ค่าตอบแทนพนักงานช่างขับรถตั้งแต่ 2 ตันขึ้นไป</t>
  </si>
  <si>
    <t>ยกเว้น</t>
  </si>
  <si>
    <t xml:space="preserve">  รถยนต์เพิ่มจากหน้าที่ประจำ พ.ศ. 2560 ประกาศ ณ วันที่ 29 ธ.ค. 2560 </t>
  </si>
  <si>
    <t>2. ค่าตอบแทนพนักงานขับรถรับ - ส่งพนักงาน</t>
  </si>
  <si>
    <r>
      <t xml:space="preserve"> - ข้อ 5 ค่าของที่ระลึกฯ </t>
    </r>
    <r>
      <rPr>
        <b/>
        <sz val="13"/>
        <rFont val="BrowalliaUPC"/>
        <family val="2"/>
        <charset val="222"/>
      </rPr>
      <t>กองบริหารงานบุคคล</t>
    </r>
    <r>
      <rPr>
        <sz val="13"/>
        <rFont val="BrowalliaUPC"/>
        <family val="2"/>
        <charset val="222"/>
      </rPr>
      <t xml:space="preserve"> เป็นผู้ประมาณการในภาพรวม กฟภ.</t>
    </r>
  </si>
  <si>
    <t xml:space="preserve">  (เฉพาะพนักงาน)</t>
  </si>
  <si>
    <t xml:space="preserve">3. ค่าตอบแทนพนักงานเป็นเงินรางวัลตรวจสอบมิเตอร์ละเมิดสิทธิ์ </t>
  </si>
  <si>
    <r>
      <t xml:space="preserve"> - ข้อ 8 ค่าสอนและค่าคุมสอบฯ </t>
    </r>
    <r>
      <rPr>
        <b/>
        <sz val="13"/>
        <rFont val="BrowalliaUPC"/>
        <family val="2"/>
        <charset val="222"/>
      </rPr>
      <t>โรงเรียนช่างฯ</t>
    </r>
    <r>
      <rPr>
        <sz val="13"/>
        <rFont val="BrowalliaUPC"/>
        <family val="2"/>
        <charset val="222"/>
      </rPr>
      <t xml:space="preserve"> เป็นผู้ประมาณการ</t>
    </r>
  </si>
  <si>
    <t xml:space="preserve">   รางวัลพนักงานดีเด่น  </t>
  </si>
  <si>
    <r>
      <t xml:space="preserve"> - ข้อ 9 เงินช่วยเหลือค่าอุปกรณ์ Smart Device</t>
    </r>
    <r>
      <rPr>
        <b/>
        <sz val="13"/>
        <rFont val="BrowalliaUPC"/>
        <family val="2"/>
      </rPr>
      <t xml:space="preserve"> กองงบประมาณ  </t>
    </r>
    <r>
      <rPr>
        <sz val="13"/>
        <rFont val="BrowalliaUPC"/>
        <family val="2"/>
      </rPr>
      <t>เป็นผู้ประมาณการในภาพรวม กฟภ.</t>
    </r>
  </si>
  <si>
    <t>4. ค่าของที่ระลึกให้กับพนักงานที่ทำงานครบตามที่ กฟภ. กำหนด</t>
  </si>
  <si>
    <t>5. ภาษีทอดแรกค่าของที่ระลึกที่ กฟภ. ออกให้พนักงาน</t>
  </si>
  <si>
    <t xml:space="preserve">6. ค่าเบี้ยประชุมต่าง ๆ ที่จ่ายให้กับพนักงาน </t>
  </si>
  <si>
    <t>7. ค่าสอน ค่าคุมสอบให้กับ รรช. และค่าวิทยากร</t>
  </si>
  <si>
    <t>8. ค่าช่วยเหลือค่าใช้โทรศัพท์เคลื่อนที่ผ่านอินเตอร์เน็ตแบบเหมาจ่ายสำหรับ</t>
  </si>
  <si>
    <t>9. เงินช่วยเหลือค่าอุปกรณ์ Samrt Device</t>
  </si>
  <si>
    <t>10. ค่าตอบแทนตามหลักเกณฑ์การจ่ายเงินค่าตอบแทนให้แก่คณะกรรมการร่าง</t>
  </si>
  <si>
    <t xml:space="preserve">   ขอบเขตของงานและคณะกรรมการซื้อหรือจ้างของ กฟภ.</t>
  </si>
  <si>
    <t>5-2-01-101-0</t>
  </si>
  <si>
    <t>เงินสมทบกองทุนสงเคราะห์ผู้</t>
  </si>
  <si>
    <t>เงินที่ กฟภ. จ่ายสมทบให้กองทุนสงเคราะห์ผู้ปฏิบัติงานของการไฟฟ้า</t>
  </si>
  <si>
    <r>
      <t xml:space="preserve">ประมาณการให้ </t>
    </r>
    <r>
      <rPr>
        <b/>
        <sz val="13"/>
        <rFont val="BrowalliaUPC"/>
        <family val="2"/>
        <charset val="222"/>
      </rPr>
      <t>ผู้ที่มิได้เป็นสมาชิกเงินสมทบกองทุนสำรองเลี้ยงชีพ</t>
    </r>
    <r>
      <rPr>
        <sz val="13"/>
        <rFont val="BrowalliaUPC"/>
        <family val="2"/>
        <charset val="222"/>
      </rPr>
      <t xml:space="preserve"> = 10% ของเงินเดือน</t>
    </r>
  </si>
  <si>
    <t>ปฏิบัติงาน กฟภ.</t>
  </si>
  <si>
    <t>ส่วนภูมิภาค โดยคำนวณจากเงินเดือนของผู้ปฏิบัติงานในอัตราร้อยละสิบ</t>
  </si>
  <si>
    <t>ปี 2568 (ปัจจุบันพนักงานใหม่ที่เข้ากฟภ.จะต้องเป็นสมาชิกเงินสมทบกองทุนสำรองเลี้ยงชีพทุกคน)</t>
  </si>
  <si>
    <t>5-2-01-102-0</t>
  </si>
  <si>
    <t>เงินที่ กฟภ. จ่ายสมทบเข้ากองทุนสำรองเลี้ยงชีพโดยคำนวณจาก</t>
  </si>
  <si>
    <t>ประมาณการได้ 2 วิธีคือ</t>
  </si>
  <si>
    <t>เงินเดือนของผู้ปฏิบัติงาน</t>
  </si>
  <si>
    <t xml:space="preserve"> 1. กรณีทราบรายละเอียดของพนักงานในสังกัด</t>
  </si>
  <si>
    <t>- ข้อบังคับ กองทุนสำรองเลี้ยงชีพ พนักงานการไฟฟ้าส่วน</t>
  </si>
  <si>
    <t xml:space="preserve"> ให้คำนวณเงินของพนักงานรายบุคคล ตามอายุการทำงานดังนี้</t>
  </si>
  <si>
    <t xml:space="preserve">  ภูมิภาค  ซึ่งจดทะเบียนแล้ว พ.ศ. 2556  ในหมวด 6 ข้อ 6.2</t>
  </si>
  <si>
    <t xml:space="preserve"> -  พนักงานที่มีอายุการทำงาน  0 - 10 ปี ให้คิด อัตรา   9 % ของเงินเดือนปี 2568</t>
  </si>
  <si>
    <t xml:space="preserve"> -  พนักงานที่มีอายุการทำงาน 11 - 20 ปี ให้คิด อัตรา 10 % ของเงินเดือนปี 2568</t>
  </si>
  <si>
    <t xml:space="preserve"> -  พนักงานที่มีอายุการทำงาน เกิน 20 ปี ให้คิด อัตรา 11 % ของเงินเดือนปี 2568</t>
  </si>
  <si>
    <t xml:space="preserve"> 2. กรณีไม่ทราบรายละเอียดของพนักงานในสังกัด</t>
  </si>
  <si>
    <t xml:space="preserve">  ให้คำนวณในภาพรวมของหน่วยงาน  =  10.5 % ของเงินเดือนที่ขอตั้งในปี 2568</t>
  </si>
  <si>
    <t>5-2-01-201-0</t>
  </si>
  <si>
    <t>เงินเพิ่มพิเศษวิชาชีพของวิศวกร ระบบงานคอมพิวเตอร์ ออกแบบ UX/UI วิเคราะห์</t>
  </si>
  <si>
    <t xml:space="preserve">หน่วยงานไม่ต้องตั้งงบประมาณ </t>
  </si>
  <si>
    <t>ข้อมูล วิเคราะห์ธุรกิจ และสถาปนิก</t>
  </si>
  <si>
    <t xml:space="preserve"> - บันทึก กรบ.เลขที่ รบ.(งท) 1237 / 2550 ลว. 10 ก.ค. 2550</t>
  </si>
  <si>
    <t xml:space="preserve">   เรื่อง เปลี่ยนแปลงอัตราการจ่ายเงินเพิ่มพิเศษสาขาวิชาชีพที่ </t>
  </si>
  <si>
    <t xml:space="preserve">   ขาดแคลน ตั้งแต่เดือน มิถุนายน 2550</t>
  </si>
  <si>
    <t xml:space="preserve"> - บันทึกอนุมัติ ผวก. เลขที่ รบ.(งท) 1368 / 2550  ลว. 9 ส.ค. 2550</t>
  </si>
  <si>
    <t xml:space="preserve">   เรื่องวิธีปฏิบัติในการเบิกจ่ายเงินเพิ่มพิเศษวิชาชีพขาดแคลน</t>
  </si>
  <si>
    <t xml:space="preserve"> - ระเบียบ กฟภ. ว่าด้วยการจ่ายเงินเพิ่มพิเศษสาขาวิชาชีพเฉพาะ</t>
  </si>
  <si>
    <t xml:space="preserve">   พ.ศ. 2564  ประกาศ ณ วันที่ 28 ม.ค. 2564</t>
  </si>
  <si>
    <t>5-2-01-202-0</t>
  </si>
  <si>
    <t>เงินเพิ่มพิเศษให้พนักงานผู้ปฏิบัติงานฮอทไลน์ ตามระเบียบการไฟฟ้าส่วน</t>
  </si>
  <si>
    <t>ให้หน่วยงานที่มีพนักงานฮอทไลน์ จัดทำแผนงานว่าจะใช้พนักงานฮอทไลน์กี่คน</t>
  </si>
  <si>
    <t xml:space="preserve"> - ระเบียบ กฟภ. ว่าด้วยการจ่ายเงินเพิ่มพิเศษให้แก่พนักงาน</t>
  </si>
  <si>
    <t>ภูมิภาค ว่าด้วยการจ่ายเงินเพิ่มพิเศษ ให้แก่พนักงานผู้ปฏิบัติงาน ฮอทไลน์</t>
  </si>
  <si>
    <t>เป็นระยะเวลานานกี่วันใน 1 ปี โดยคำนวณเป็นรายวัน วันละ 150 บาทในการปฎิบัติงานทุกพื้นที่</t>
  </si>
  <si>
    <t xml:space="preserve">   ผู้ปฏิบัติงานฮอทไลน์ พ.ศ.2556 ประกาศ ณ วันที่ 9 ส.ค. 2556</t>
  </si>
  <si>
    <t>5-2-01-203-0</t>
  </si>
  <si>
    <t>เงินเพิ่มพิเศษจ่ายให้พนักงานที่เคยปฏิบัติงานเป็นทหารผ่านศึกมา</t>
  </si>
  <si>
    <r>
      <t>ประมาณการ จากจำนวนพนักงานที่เคยเป็นทหารผ่านศึกมา</t>
    </r>
    <r>
      <rPr>
        <b/>
        <sz val="13"/>
        <rFont val="BrowalliaUPC"/>
        <family val="2"/>
      </rPr>
      <t xml:space="preserve"> </t>
    </r>
    <r>
      <rPr>
        <sz val="13"/>
        <rFont val="BrowalliaUPC"/>
        <family val="2"/>
      </rPr>
      <t xml:space="preserve"> คนละ</t>
    </r>
    <r>
      <rPr>
        <sz val="13"/>
        <rFont val="BrowalliaUPC"/>
        <family val="2"/>
        <charset val="222"/>
      </rPr>
      <t xml:space="preserve"> 350 - บาท ต่อเดือน </t>
    </r>
  </si>
  <si>
    <t>คนละ 350.- บาท</t>
  </si>
  <si>
    <t>5-2-01-204-0</t>
  </si>
  <si>
    <t>เงินเพิ่มพิเศษที่จ่ายให้แก่พนักงานใน 14 จังหวัดภาคใต้</t>
  </si>
  <si>
    <t>ประมาณการ จากอัตราเงินเดือนพนักงานที่ปฎิบัติงานอยู่ในเขต14 จังหวัดภาคใต้</t>
  </si>
  <si>
    <t xml:space="preserve">เงินเดือนต่ำกว่า 10,440 บาท  คนละ 50 บาท / เดือน  </t>
  </si>
  <si>
    <t>เงินเดือน เกิน  10,440 บาท คนละ 100 บาท / เดือน</t>
  </si>
  <si>
    <t>5-2-01-205-0</t>
  </si>
  <si>
    <t>เงินเพิ่มพิเศษสำหรับผู้ทำงานกะ (8 ชั่วโมง) ที่ศูนย์จ่ายไฟ สถานีไฟฟ้าย่อย</t>
  </si>
  <si>
    <t>ประมาณการโดยให้ทำแผนการทำงานว่ามีพนักงานระดับใดบ้าง ที่ต้องอยู่ปฎิบัติงานกะ</t>
  </si>
  <si>
    <t xml:space="preserve"> - ระเบียบ กฟภ. ว่าด้วยการจ่ายเงินเพิ่มพิเศษสำหรับผู้ทำงานกะ</t>
  </si>
  <si>
    <t>กี่ครั้ง ต่อ เดือน ต่อ ปี   โดยให้เป็นไปตามระเบียบ กฟภ.</t>
  </si>
  <si>
    <t xml:space="preserve">   พ.ศ. 2560 ประกาศ ณ วันที่ 29 ธ.ค. 2560</t>
  </si>
  <si>
    <t>5-2-01-206-0</t>
  </si>
  <si>
    <t>ค่าโทรศัพท์บ้านพัก - ผู้บริหาร</t>
  </si>
  <si>
    <t xml:space="preserve">1.ค่าโทรศัพท์ที่บ้านตามสิทธิ์แบบเหมาจ่ายของผู้บริหารตั้งแต่ระดับ
</t>
  </si>
  <si>
    <r>
      <t>ระดับ</t>
    </r>
    <r>
      <rPr>
        <sz val="13"/>
        <rFont val="BrowalliaUPC"/>
        <family val="2"/>
        <charset val="222"/>
      </rPr>
      <t xml:space="preserve">                                   </t>
    </r>
    <r>
      <rPr>
        <u/>
        <sz val="13"/>
        <rFont val="BrowalliaUPC"/>
        <family val="2"/>
        <charset val="222"/>
      </rPr>
      <t>เหมาจ่ายในวงเงิน</t>
    </r>
  </si>
  <si>
    <t xml:space="preserve"> - บันทึก กอบ. เลขที่ อบ. (บส) 2422 / 2548 ลงวันที่ 25 พ.ย. 2548</t>
  </si>
  <si>
    <t xml:space="preserve">  รองผู้อำนวยการกองขึ้นไป</t>
  </si>
  <si>
    <t>ระดับ 10 ขึ้นไป                       400.- / เดือน</t>
  </si>
  <si>
    <t xml:space="preserve">   เรื่อง ขออนุมัติในหลักการจัดสรรเครื่องโทรศัพท์เคลื่อนที่แบบมือถือให้</t>
  </si>
  <si>
    <t>2.ค่าโทรศัพท์ตามสิทธิ์แบบเหมาจ่ายของผู้ช่วยผู้จัดการขึ้นไป</t>
  </si>
  <si>
    <r>
      <t xml:space="preserve">ชจก. และ ผจก.กฟย. เลือก         400.- / เดือน  </t>
    </r>
    <r>
      <rPr>
        <u/>
        <sz val="13"/>
        <rFont val="BrowalliaUPC"/>
        <family val="2"/>
      </rPr>
      <t>หรือ</t>
    </r>
    <r>
      <rPr>
        <sz val="13"/>
        <rFont val="BrowalliaUPC"/>
        <family val="2"/>
      </rPr>
      <t xml:space="preserve">  เลือกค่าโทรศัพท์เคลื่อนที่เหมาจ่าย</t>
    </r>
  </si>
  <si>
    <t xml:space="preserve">   พนักงานตำแหน่งเทียบเท่า ผชก. พร้อมมีสิทธิ์เบิกค่าใช้โทรศัพท์</t>
  </si>
  <si>
    <r>
      <t xml:space="preserve">                                                       </t>
    </r>
    <r>
      <rPr>
        <sz val="13"/>
        <rFont val="BrowalliaUPC"/>
        <family val="2"/>
        <charset val="222"/>
      </rPr>
      <t xml:space="preserve">400.- / เดือน อย่างใดอย่างหนึ่ง เท่านั้น </t>
    </r>
  </si>
  <si>
    <t xml:space="preserve">   เคลื่อนที่ฯ ได้ อนุมัติในหลักการ ผวก. ลว. 30 พ.ย. 2548</t>
  </si>
  <si>
    <t xml:space="preserve"> - บันทึก กอบ. เลขที่ กอบ. (บส) 979 / 2549 ลงวันที่ 28 พ.ย. 2549</t>
  </si>
  <si>
    <t xml:space="preserve">   ขออนุมัติในหลักการวงเงินเหมาจ่ายค่าโทรศัพท์เคลื่อนที่และ</t>
  </si>
  <si>
    <t>5-2-01-207-0</t>
  </si>
  <si>
    <t>ค่าโทรศัพท์เคลื่อนที่ - ผู้บริหาร</t>
  </si>
  <si>
    <t>ค่าโทรศัพท์เคลื่อนที่ตามสิทธิ์แบบเหมาจ่ายของผู้บริหาร</t>
  </si>
  <si>
    <r>
      <t>ระดับ</t>
    </r>
    <r>
      <rPr>
        <sz val="13"/>
        <rFont val="BrowalliaUPC"/>
        <family val="2"/>
        <charset val="222"/>
      </rPr>
      <t xml:space="preserve">                                       </t>
    </r>
    <r>
      <rPr>
        <u/>
        <sz val="13"/>
        <rFont val="BrowalliaUPC"/>
        <family val="2"/>
        <charset val="222"/>
      </rPr>
      <t>เหมาจ่ายในวงเงิน</t>
    </r>
  </si>
  <si>
    <t xml:space="preserve">   ค่าโทรศัพท์ที่บ้านพักของพนักงาน  อนุมัติในหลักการ ผวก. </t>
  </si>
  <si>
    <t>รผก., ผชก., อข., ผู้บริหาร ระดับ 13       2,000.- / เดือน</t>
  </si>
  <si>
    <t xml:space="preserve">   ลว. 8 ธ.ค. 2549</t>
  </si>
  <si>
    <t>อก. ถึง อฝ., ผู้บริหาร ระดับ 12            1,000.- / เดือน</t>
  </si>
  <si>
    <t xml:space="preserve"> - บันทึกจากคณะกรรมการพิจารณาหลักเกณฑ์เกี่ยวกับโทรศัพท์ฯ</t>
  </si>
  <si>
    <t>ตำแหน่ง ผจก.กฟฟ. ชั้น 1,2,3               1,000.- / เดือน</t>
  </si>
  <si>
    <t xml:space="preserve">   เลขที่ อบ.(บส) 447 / 2551 ลงวันที่ 2 พ.ค.2551 ผลการพิจารณา</t>
  </si>
  <si>
    <t>ระดับ 10 ขึ้นไป ที่เลือกเบิกในค่าโทรศัพท์เคลื่อนที่ (ส่วนภูมิภาค) *</t>
  </si>
  <si>
    <t xml:space="preserve">   เงินช่วยเหลือค่าโทรศัพท์เคลื่อนที่ ของ ชจก. และ ผจก. กฟย. ครั้งที่1/2551</t>
  </si>
  <si>
    <r>
      <t xml:space="preserve">  * ชจก. และ ผจก.กฟย. เลือก               400.- / เดือน  </t>
    </r>
    <r>
      <rPr>
        <u/>
        <sz val="13"/>
        <rFont val="BrowalliaUPC"/>
        <family val="2"/>
      </rPr>
      <t>หรือ</t>
    </r>
    <r>
      <rPr>
        <sz val="13"/>
        <rFont val="BrowalliaUPC"/>
        <family val="2"/>
      </rPr>
      <t xml:space="preserve">  เลือกค่าโทรศัพท์บ้านพักเหมาจ่าย</t>
    </r>
  </si>
  <si>
    <t xml:space="preserve">   อนุมัติหลักการ ผวก. ลว. 13 พ.ค. 2551 </t>
  </si>
  <si>
    <r>
      <t xml:space="preserve">                                                                 </t>
    </r>
    <r>
      <rPr>
        <sz val="13"/>
        <rFont val="BrowalliaUPC"/>
        <family val="2"/>
        <charset val="222"/>
      </rPr>
      <t xml:space="preserve">  400.- / เดือน อย่างใดอย่างหนึ่งเท่านั้น </t>
    </r>
  </si>
  <si>
    <t>5-2-01-299-0</t>
  </si>
  <si>
    <t>เงินเพิ่มพิเศษอื่น ๆ  ที่ให้แก่พนักงาน กฟภ. นอกเหนือจากเงิน</t>
  </si>
  <si>
    <t xml:space="preserve">ประมาณการ สำหรับพนักงานขับรถได้เพิ่มจากตำแหน่ง 200 บาท </t>
  </si>
  <si>
    <t xml:space="preserve"> - ระเบียบ กฟภ. ว่าด้วยการจ่ายเงินช่วยเหลือค่าเสี่ยงภัยสำหรับ</t>
  </si>
  <si>
    <t xml:space="preserve">เพิ่มพิเศษที่กำหนดไว้แล้ว เช่น พนักงานขับรถได้เพิ่มจากตำแหน่ง </t>
  </si>
  <si>
    <t xml:space="preserve">เงินเพิ่มพิเศษรายเดือนแก่ผู้ปฏิบัติงานในพื้นที่ 3 จังหวัดชายแดนภาคใต้ (นราธิวาส, ยะลา และปัตตานี)  </t>
  </si>
  <si>
    <t xml:space="preserve">   พนักงานพื้นที่ชายแดนภาคใต้ พ.ศ. 2564  ประกาศ ณ วันที่ 8 เม.ย. 2564</t>
  </si>
  <si>
    <t>200 บาท เงินเพิ่มพิเศษสำหรับพนักงานในจังหวัดชายแดนภาคใต้</t>
  </si>
  <si>
    <t>5 อำเภอของจังหวัดสงขลา (จะนะ, นาทวี, สะบ้าย้อย, เทพา และสะเดา) ตามระเบียบ กฟภ. ในอัตรา</t>
  </si>
  <si>
    <t>- ระเบียบ กฟภ. ว่าด้วยการจ่ายเงินสวัสดิการสำหรับการปฏิบัติงาน</t>
  </si>
  <si>
    <t>เงินสวัสดิการสำหรับการปฏิบัติงานประจำสำนักงานในพื้นที่พิเศษ</t>
  </si>
  <si>
    <t xml:space="preserve">ที่ได้รับรวมกันแล้วต้องไม่เกิน คนละ 7,000.- บาท ต่อเดือน </t>
  </si>
  <si>
    <t xml:space="preserve">  ประจำสำนักงานในพื้นที่พิเศษของการไฟฟ้าส่วนภูมิภาค พ.ศ.2557</t>
  </si>
  <si>
    <t xml:space="preserve">  ประกาศ ณ วันที่ 5 มี.ค. 2557</t>
  </si>
  <si>
    <t>5-2-01-301-0</t>
  </si>
  <si>
    <t>เงินชดเชยตามกฏหมาย - พนักงาน</t>
  </si>
  <si>
    <t>เงินที่ให้แก่พนักงานที่เกษียณอายุหรือให้ออก ได้แก่</t>
  </si>
  <si>
    <t>เกษียณอายุหรือให้ออก</t>
  </si>
  <si>
    <t>1. เงินชดเชยตามกฎหมายแรงงานกรณีให้ออก</t>
  </si>
  <si>
    <t>2. เงินตอบแทนความชอบในการทำงาน</t>
  </si>
  <si>
    <t>3. ค่าจ้างสำหรับวันหยุดพักผ่อนที่ยังไม่ได้ใช้สิทธิลาของผู้เกษียณอายุ</t>
  </si>
  <si>
    <t xml:space="preserve">            หน่วยงานไม่ต้องตั้งงบประมาณ </t>
  </si>
  <si>
    <t xml:space="preserve">            มีหน่วยงานที่เกี่ยวข้อง ประมาณการภาพรวมของ กฟภ.</t>
  </si>
  <si>
    <t>5-2-01-302-0</t>
  </si>
  <si>
    <t>เงินตอบแทนพิเศษ - พนักงาน</t>
  </si>
  <si>
    <t>เงินตอบแทนพิเศษต่าง ๆ ของพนักงานเกษียณอายุก่อนกำหนด  เช่น</t>
  </si>
  <si>
    <t>เกษียณก่อนอายุ</t>
  </si>
  <si>
    <t xml:space="preserve">เงินตอบแทนพิเศษ , ภาษีทอดแรกของเงินตอบแทนพิเศษ , </t>
  </si>
  <si>
    <t>ภาษีทอดแรกของเงิน กสช. เป็นต้น</t>
  </si>
  <si>
    <t>5-2-01-303-0</t>
  </si>
  <si>
    <t>เงินชดเชย - พนักงานเกษียณก่อนอายุ</t>
  </si>
  <si>
    <t>เงินชดเชยของพนักงานเกษียณก่อนอายุ ได้แก่ เงินตอบแทนความชอบในการทำ</t>
  </si>
  <si>
    <t>งานและค่าจ้างสำหรับวันหยุดพักผ่อนที่ยังไม่ได้ใช้สิทธิลาของผู้เกษียณก่อนอายุ</t>
  </si>
  <si>
    <t>มีหน่วยงานที่เกี่ยวข้อง ประมาณการภาพรวมของ กฟภ.</t>
  </si>
  <si>
    <t>ซึ่งบัญชีนี้จะถูกปรับออกเป็นศูนย์ทุกปี  เนื่องจากได้ตั้งประมาณการหนี้สินผล</t>
  </si>
  <si>
    <t>ประโยชน์พนักงานไว้แล้ว</t>
  </si>
  <si>
    <t>5-2-02-001-0</t>
  </si>
  <si>
    <t>เงินช่วยเหลือค่าไฟฟ้า รวมทั้งเงินช่วยเหลือค่าไฟฟ้าตกเบิก</t>
  </si>
  <si>
    <t xml:space="preserve">1. คำนวณหาอัตราเฉลี่ยของค่ากระแสไฟฟ้า          </t>
  </si>
  <si>
    <r>
      <t xml:space="preserve">            </t>
    </r>
    <r>
      <rPr>
        <u/>
        <sz val="13"/>
        <rFont val="BrowalliaUPC"/>
        <family val="2"/>
      </rPr>
      <t xml:space="preserve"> เงินช่วยเหลือค่ากระแสไฟฟ้ารวมของหน่วยงาน (ณ ก.ค.66)    </t>
    </r>
  </si>
  <si>
    <t xml:space="preserve">                    เงินเดือนพนักงานรวมของหน่วยงาน (ณ ก.ค.66)</t>
  </si>
  <si>
    <r>
      <t xml:space="preserve">2. นำเงินเดือนที่ขอตั้งปี 2568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อัตราเฉลี่ยฯ ที่คำนวนได้ ตามข้อ 1.</t>
    </r>
  </si>
  <si>
    <t>5-2-02-002-0</t>
  </si>
  <si>
    <t>เงินช่วยเหลือค่าเครื่องแบบพนักงานช่าง พนักงานขับรถ ฯลฯ</t>
  </si>
  <si>
    <t xml:space="preserve">การประมาณการ เป็นไปตามระเบียบ กฟภ. ว่าด้วยหลักเกณฑ์ในการจ่ายเงินช่วยเหลือค่าเครื่องแบบและ  </t>
  </si>
  <si>
    <t xml:space="preserve"> - ระเบียบ กฟภ. ว่าด้วยหลักเกณฑ์ในการจ่ายเงินช่วยเหลือค่าเครื่องแบบและ </t>
  </si>
  <si>
    <t>ค่ารองเท้าให้แก่พนักงานและลูกจ้างช่าง พ.ศ.2560</t>
  </si>
  <si>
    <t xml:space="preserve">  ค่ารองเท้าให้แก่พนักงานและลูกจ้างช่าง พ.ศ.2560 ประกาศ ณ วันที่ 29 ธ.ค. 2560</t>
  </si>
  <si>
    <t>5-2-02-003-0</t>
  </si>
  <si>
    <t>เงินช่วยเหลือค่าเล่าเรียนบุตรของพนักงาน กฟภ.</t>
  </si>
  <si>
    <t>ประมาณการ ให้หน่วยงานสำรวจพนักงานที่มีบุตรในวัยศึกษา (อายุ 3 ปีถึง 25 ปี) ว่ามี</t>
  </si>
  <si>
    <t>- บันทึก กสก. เลขที่ กสก.(สก) ว2086 / 2559 ลว. 15 ก.ค. 2559</t>
  </si>
  <si>
    <t>การศึกษาระดับใดบ้างและให้คำนวณการตั้งงบประมาณตามระเบียบของกรมบัญชีกลาง</t>
  </si>
  <si>
    <t xml:space="preserve">  เรื่อง ประเภทและอัตราเงินบำรุงการศึกษาและค่าเล่าเรียน</t>
  </si>
  <si>
    <t>5-2-02-004-0</t>
  </si>
  <si>
    <t>เงินช่วยเหลือบุตรพนักงาน กฟภ. ตามอัตราที่ กฟภ. กำหนด</t>
  </si>
  <si>
    <t>การประมาณการ ให้หน่วยงานสำรวจจำนวนบุตรของพนักงาน ที่อายุยังไม่ครบ 20 ปี</t>
  </si>
  <si>
    <t>- บันทึก กสก. เลขที่ กสก.(สก.) ว 1980 / 2561 ลว. 27 มิ.ย. 2561</t>
  </si>
  <si>
    <t>คูณ จำนวนเงิน  500.- บาท  ต่อ คน ต่อ เดือน</t>
  </si>
  <si>
    <t xml:space="preserve"> ระเบียบ กฟภ. ว่าด้วยเงิน ช่วยเหลือบุตรพนักงาน พ.ศ. 2561</t>
  </si>
  <si>
    <t xml:space="preserve"> ประกาศ  ณ วันที่  25 มิ.ย. 2561</t>
  </si>
  <si>
    <t>5-2-02-099-0</t>
  </si>
  <si>
    <t xml:space="preserve">เงินช่วยเหลืออื่น ๆ ได้แก่     </t>
  </si>
  <si>
    <t>ประมาณการจากข้อมูลปีก่อนหน้าและปีปัจจุบัน โดยให้เป็นไปตามอัตราที่กำหนดใน</t>
  </si>
  <si>
    <t>- ระเบียบ กฟภ. ว่าด้วยการให้ความช่วยเหลือผู้ปฏิบัติงานที่</t>
  </si>
  <si>
    <t xml:space="preserve">1. เงินช่วยเหลือค่าทำศพพนักงาน รายละ 100,000.- บาท และ </t>
  </si>
  <si>
    <t>ระเบียบของ กฟภ.</t>
  </si>
  <si>
    <t xml:space="preserve">   ประสบอัคคีภัยหรือภัยธรรมชาติ พ.ศ. 2557 ประกาศ ณ วันที่ 16 พ.ค. 2557</t>
  </si>
  <si>
    <t xml:space="preserve">    3 เท่าของเงินเดือน</t>
  </si>
  <si>
    <t>- ระเบียบ กฟภ. ว่าด้วยเงินช่วยเหลือในการคลอดบุตร พ.ศ. 2561</t>
  </si>
  <si>
    <t>2. เงินช่วยเหลือเป็นเจ้าภาพในการบำเพ็ญกุศล กรณีพนักงานเสียชีวิต</t>
  </si>
  <si>
    <t xml:space="preserve">   ประกาศ ณ วันที่ 25 มิ.ย. 2561</t>
  </si>
  <si>
    <t xml:space="preserve">   ในนาม กฟภ. รายละ 5,000.-บาท</t>
  </si>
  <si>
    <t>- ระเบียบ กฟภ. ว่าด้วยเงินช่วยเหลือผู้ปฏิบัติงานในการลาอุปสมบท</t>
  </si>
  <si>
    <t xml:space="preserve">3. เงินค่าพวงหรีด หรือดอกไม้เคารพศพของพนักงานในนาม กฟภ. </t>
  </si>
  <si>
    <t xml:space="preserve">   พ.ศ. 2554 ประกาศ ณ วันที่ 25 ม.ค. 2554</t>
  </si>
  <si>
    <t xml:space="preserve">    เท่าที่จ่ายจริงแต่ไม่เกิน 1,500.- บาท </t>
  </si>
  <si>
    <t>4. เงินทดแทนกรณีพนักงานเสียชีวิต หรือ สูญเสียอวัยวะ บาดเจ็บเนื่อง</t>
  </si>
  <si>
    <t xml:space="preserve">    จากปฏิบัติงานให้ กฟภ.</t>
  </si>
  <si>
    <t>5. เงินช่วยเหลือกรณีพนักงานประสบอุบัติภัยต่าง ๆ เช่น น้ำท่วม  ไฟไหม้</t>
  </si>
  <si>
    <t xml:space="preserve">6. เงินช่วยเหลือค่าคลอดบุตร  ค่าอุปสมบท </t>
  </si>
  <si>
    <t>7. เงินบำเหน็จความชอบ ตามระเบียบ กฟภ. ว่าด้วยการเลื่อนเงินเดือนพนักงาน</t>
  </si>
  <si>
    <t xml:space="preserve">    ซึ่งถึงแก่ความตาย ทุพพลภาพหรือพิการเนื่องจากปฏิบัติงานในหน้าที่</t>
  </si>
  <si>
    <t>8. ค่าจัดซื้อกระเช้าดอกไม้ แจกันดอกไม้ หรือของเยี่ยมในนาม กฟภ. ให้กับ</t>
  </si>
  <si>
    <t xml:space="preserve">   พนักงานผู้ประสบอุบัติเหตุ หรือเจ็บป่วยเนื่องจากการปฏิบัติงานในหน้าที่</t>
  </si>
  <si>
    <t>5-2-02-101-0</t>
  </si>
  <si>
    <t>ค่ารักษาพยาบาลของพนักงาน กฟภ. รวมทั้งค่ายาสามัญประจำสำนักงาน</t>
  </si>
  <si>
    <t xml:space="preserve">ประมาณการจาก  จำนวนพนักงาน  คูณ  วงเงินที่ กงป. กำหนดค่าเฉลี่ย ให้  </t>
  </si>
  <si>
    <t>ค่าเวชภัณฑ์ที่มิใช่ยา ค่าจ้างแพทย์ พยาบาล (PART-TIME)</t>
  </si>
  <si>
    <r>
      <t>คนละ  18,600.-</t>
    </r>
    <r>
      <rPr>
        <b/>
        <sz val="13"/>
        <rFont val="BrowalliaUPC"/>
        <family val="2"/>
        <charset val="222"/>
      </rPr>
      <t xml:space="preserve"> </t>
    </r>
    <r>
      <rPr>
        <sz val="13"/>
        <rFont val="BrowalliaUPC"/>
        <family val="2"/>
        <charset val="222"/>
      </rPr>
      <t>บาท ต่อ คน ต่อ ปี</t>
    </r>
  </si>
  <si>
    <t>5-2-02-102-0</t>
  </si>
  <si>
    <t>ค่ารักษาพยาบาลของบิดา มารดา คู่สมรส และบุตรของพนักงาน กฟภ.</t>
  </si>
  <si>
    <t>ประมาณการจาก  จำนวนพนักงาน  คูณ  วงเงินที่ กงป. กำหนดค่าเฉลี่ย ให้</t>
  </si>
  <si>
    <r>
      <rPr>
        <b/>
        <u/>
        <sz val="13"/>
        <rFont val="BrowalliaUPC"/>
        <family val="2"/>
      </rPr>
      <t>คนละ   19,000.-</t>
    </r>
    <r>
      <rPr>
        <b/>
        <sz val="13"/>
        <rFont val="BrowalliaUPC"/>
        <family val="2"/>
      </rPr>
      <t xml:space="preserve">  บาท</t>
    </r>
    <r>
      <rPr>
        <sz val="13"/>
        <rFont val="BrowalliaUPC"/>
        <family val="2"/>
        <charset val="222"/>
      </rPr>
      <t xml:space="preserve"> ต่อ คน ต่อ ปี</t>
    </r>
  </si>
  <si>
    <t>5-2-02-201-0</t>
  </si>
  <si>
    <t>ค่าพาหนะเดินทางไปปฏิบัติงาน</t>
  </si>
  <si>
    <t>ค่าพาหนะในการเดินทางไปปฏิบัติงานต่างท้องที่ของพนักงาน กฟภ.</t>
  </si>
  <si>
    <t>ประมาณการจาก แผนงาน ตามภาระหน้าที่โดยจัดลำดับความสำคัญของงาน พร้อมทั้ง</t>
  </si>
  <si>
    <t>ต่างท้องที่-พนักงาน</t>
  </si>
  <si>
    <t>เช่น ค่ารถแท็กซี่ รวมถึงค่าใช้จ่ายเบ็ดเตล็ดในการเดินทางที่จำเป็นต้อง</t>
  </si>
  <si>
    <t>ดูความสามารถในการทำงาน และช่วงเวลาในการปฏิบัติงาน</t>
  </si>
  <si>
    <t>จ่ายด้วย เช่น ค่าทางด่วน , ค่าธรรมเนียมสนามบิน , ค่าหนังสือเดินทาง</t>
  </si>
  <si>
    <t>ราชการ ค่าดำเนินการของบริษัททัวร์ ค่าที่จอดรถ</t>
  </si>
  <si>
    <t>5-2-02-202-0</t>
  </si>
  <si>
    <t xml:space="preserve">ค่าเบี้ยเลี้ยงในการเดินทางไปปฏิบัติงานต่างท้องที่ของพนักงาน กฟภ. </t>
  </si>
  <si>
    <r>
      <t xml:space="preserve">      </t>
    </r>
    <r>
      <rPr>
        <u/>
        <sz val="13"/>
        <rFont val="BrowalliaUPC"/>
        <family val="2"/>
      </rPr>
      <t>ระดับ</t>
    </r>
    <r>
      <rPr>
        <sz val="13"/>
        <rFont val="BrowalliaUPC"/>
        <family val="2"/>
        <charset val="222"/>
      </rPr>
      <t xml:space="preserve">                </t>
    </r>
    <r>
      <rPr>
        <u/>
        <sz val="13"/>
        <rFont val="BrowalliaUPC"/>
        <family val="2"/>
      </rPr>
      <t>เบี้ยเลี้ยง</t>
    </r>
    <r>
      <rPr>
        <sz val="13"/>
        <rFont val="BrowalliaUPC"/>
        <family val="2"/>
        <charset val="222"/>
      </rPr>
      <t xml:space="preserve">                 </t>
    </r>
    <r>
      <rPr>
        <u/>
        <sz val="13"/>
        <rFont val="BrowalliaUPC"/>
        <family val="2"/>
      </rPr>
      <t xml:space="preserve">                 ค่าที่พัก                  .</t>
    </r>
  </si>
  <si>
    <t xml:space="preserve"> - บันทึก กตจ. เลขที่ ตจ. 825 / 2542 ลว. 23 ก.พ. 2542</t>
  </si>
  <si>
    <r>
      <rPr>
        <sz val="13"/>
        <rFont val="BrowalliaUPC"/>
        <family val="2"/>
      </rPr>
      <t xml:space="preserve">                                         </t>
    </r>
    <r>
      <rPr>
        <sz val="13"/>
        <rFont val="BrowalliaUPC"/>
        <family val="2"/>
        <charset val="222"/>
      </rPr>
      <t xml:space="preserve">              </t>
    </r>
    <r>
      <rPr>
        <u/>
        <sz val="13"/>
        <rFont val="BrowalliaUPC"/>
        <family val="2"/>
        <charset val="222"/>
      </rPr>
      <t>แบบเหมาจ่าย</t>
    </r>
    <r>
      <rPr>
        <sz val="13"/>
        <rFont val="BrowalliaUPC"/>
        <family val="2"/>
        <charset val="222"/>
      </rPr>
      <t xml:space="preserve">             </t>
    </r>
    <r>
      <rPr>
        <u/>
        <sz val="13"/>
        <rFont val="BrowalliaUPC"/>
        <family val="2"/>
        <charset val="222"/>
      </rPr>
      <t>แบบตามจริง</t>
    </r>
  </si>
  <si>
    <t xml:space="preserve">   เรื่อง ค่าใช้จ่ายในการเดินทางไปปฏิบัติงานในประเทศ </t>
  </si>
  <si>
    <t xml:space="preserve">      1-3                      255                        445                   ไม่เกิน   600</t>
  </si>
  <si>
    <t xml:space="preserve">   รผก., ผชก. ให้เบิกได้เท่าที่จ่ายจริง แต่ไม่เกินวันละ 2,000 บาท</t>
  </si>
  <si>
    <t xml:space="preserve">      4-6                      255                        500                   ไม่เกิน   800</t>
  </si>
  <si>
    <t xml:space="preserve"> - คำสั่ง กฟภ. ที่ ส. 7 / 2557  เรื่อง ค่าใช้จ่ายในการเดินทางไป</t>
  </si>
  <si>
    <t xml:space="preserve">      7-9                      315                        750                   ไม่เกิน 1,000</t>
  </si>
  <si>
    <t xml:space="preserve">   ปฏิบัติงานภายในประเทศ (ฉบับที่ 13 ) สั่ง ณ วันที่  22 พ.ค. 2557</t>
  </si>
  <si>
    <t>5-2-02-203-0</t>
  </si>
  <si>
    <t>ค่าที่พักในการเดินทางไปปฏิบัติงานต่างท้องที่ของพนักงาน กฟภ.</t>
  </si>
  <si>
    <t xml:space="preserve">      10 - 12                 315                        875                   ไม่เกิน 1,300</t>
  </si>
  <si>
    <t xml:space="preserve"> - คำสั่ง กฟภ. ที่ ส. 7 / 2559  เรื่อง ค่าใช้จ่ายในการเดินทางไป</t>
  </si>
  <si>
    <t xml:space="preserve">      13                   เท่าที่จ่ายจริง หรือ              -                   เท่าที่จ่ายจริง</t>
  </si>
  <si>
    <t xml:space="preserve">   ปฏิบัติงานภายในประเทศ (ฉบับที่ 14 ) สั่ง ณ วันที่  25 ก.พ.2559</t>
  </si>
  <si>
    <t xml:space="preserve">                            เหมาจ่าย 390.-</t>
  </si>
  <si>
    <t xml:space="preserve">                            รผก., ผชก. เท่าที่จ่ายจริง </t>
  </si>
  <si>
    <t xml:space="preserve">                            แต่ไม่เกิน 2,000 บาท</t>
  </si>
  <si>
    <t>5-2-02-204-0</t>
  </si>
  <si>
    <t>ค่าเครื่องแต่งกายสำหรับปฏิบัติงาน</t>
  </si>
  <si>
    <t>ค่าเครื่องแต่งกายของพนักงาน กฟภ. ที่ต้องจ่ายสำหรับการเดินทาง</t>
  </si>
  <si>
    <t>ต่างประเทศ</t>
  </si>
  <si>
    <t>ไปปฏิบัติงานต่างประเทศ</t>
  </si>
  <si>
    <t>5-2-02-205-0</t>
  </si>
  <si>
    <t>เงินค่าพาหนะที่เหมาจ่ายให้เป็นค่าใช้จ่าย สำหรับการใช้ยานพาหนะ</t>
  </si>
  <si>
    <t>ประมาณการให้พิจารณาจากข้อมูลปีปัจจุบัน และให้พิจารณาถึงความจำเป็นและ</t>
  </si>
  <si>
    <t xml:space="preserve"> - ระเบียบ กฟภ. ว่าด้วยเงินชดเชยการใช้ยานพาหนะส่วนตัว</t>
  </si>
  <si>
    <t xml:space="preserve">ส่วนตัวเดินทางไปปฏิบัติงานให้ กฟภ. ซึ่งเป็นรถยนต์ส่วนบุคคล </t>
  </si>
  <si>
    <t>ความเหมาะสม</t>
  </si>
  <si>
    <t xml:space="preserve">   เดินทางไปปฎิบัติงาน พ.ศ. 2560 ประกาศ ณ วันที่ 29 ธ.ค. 2560</t>
  </si>
  <si>
    <t>โดยสามารถเบิกได้รวมระยะทาง (ไป-กลับ) ครั้งละไม่เกิน 300 กิโลเมตร</t>
  </si>
  <si>
    <t>ตามอัตราที่ กฟภ.กำหนด ระเบียบ กฟภ. ว่าด้วยเงินชดเชยการใช้</t>
  </si>
  <si>
    <t>ยานพาหนะส่วนตัวเดินทางไปปฏิบัติงาน</t>
  </si>
  <si>
    <t>5-2-02-206-0</t>
  </si>
  <si>
    <t>ค่าพาหนะในการเดินทางไปปฏิบัติงานต่างท้องที่ของลูกจ้าง กฟภ.</t>
  </si>
  <si>
    <t>ต่างท้องที่-ลูกจ้าง</t>
  </si>
  <si>
    <t>(EM09XXXXXX) เช่น ค่าแท็กซี่ รวมถึงค่าใช้จ่ายเบ็ดเตล็ดในการเดินทาง</t>
  </si>
  <si>
    <t>ที่จำเป็นต้องจ่ายด้วย เช่น ค่าทางด่วน ค่าที่จอดรถ</t>
  </si>
  <si>
    <t>5-2-02-207-0</t>
  </si>
  <si>
    <t>ค่าเบี้ยเลี้ยงในการเดินทางไปปฏิบัติงานต่างท้องที่ของลูกจ้าง กฟภ.</t>
  </si>
  <si>
    <t xml:space="preserve">        ประมาณการจาก  จำนวนลูกจ้าง  คูณ  วงเงินที่ กงป. กำหนดค่าเฉลี่ย ให้  </t>
  </si>
  <si>
    <t>(EM09XXXXXX)</t>
  </si>
  <si>
    <r>
      <t xml:space="preserve">           </t>
    </r>
    <r>
      <rPr>
        <b/>
        <u/>
        <sz val="13"/>
        <rFont val="BrowalliaUPC"/>
        <family val="2"/>
      </rPr>
      <t>คนละ  1,300.-</t>
    </r>
    <r>
      <rPr>
        <b/>
        <sz val="13"/>
        <rFont val="BrowalliaUPC"/>
        <family val="2"/>
        <charset val="222"/>
      </rPr>
      <t xml:space="preserve"> </t>
    </r>
    <r>
      <rPr>
        <sz val="13"/>
        <rFont val="BrowalliaUPC"/>
        <family val="2"/>
        <charset val="222"/>
      </rPr>
      <t>บาท ต่อ คน ต่อ ปี</t>
    </r>
  </si>
  <si>
    <t>5-2-02-208-0</t>
  </si>
  <si>
    <t>ค่าที่พักในการเดินทางไปปฏิบัติงานต่างท้องที่ของลูกจ้าง กฟภ.</t>
  </si>
  <si>
    <t>5-2-02-901-0</t>
  </si>
  <si>
    <t>ค่าเช่าบ้านที่ กฟภ. จ่ายให้พนักงาน</t>
  </si>
  <si>
    <t xml:space="preserve">ประมาณการสำหรับพนักงานที่ได้รับสิทธิ ค่าเช่าบ้าน ให้เป็นไปตามตามคำสั่ง กฟภ. </t>
  </si>
  <si>
    <t xml:space="preserve"> - ระเบียบ กฟภ. ว่าด้วยเรื่องค่าเช่าบ้าน ค่าเช่าซื้อ หรือค่าผ่อนชำระ  </t>
  </si>
  <si>
    <r>
      <t>อัตราเงินเดือน</t>
    </r>
    <r>
      <rPr>
        <b/>
        <sz val="13"/>
        <rFont val="BrowalliaUPC"/>
        <family val="2"/>
      </rPr>
      <t xml:space="preserve">                                        </t>
    </r>
    <r>
      <rPr>
        <b/>
        <u/>
        <sz val="13"/>
        <rFont val="BrowalliaUPC"/>
        <family val="2"/>
      </rPr>
      <t>อัตราค่าเช่าบ้านไม่เกินเดือนละ</t>
    </r>
  </si>
  <si>
    <t xml:space="preserve">   เงินกู้ พ.ศ. 2562 (ฉบับปรับปรุง พ.ศ. 2565) แนบท้ายระเบียบ กฟภ. ว่าด้วยเรื่อง</t>
  </si>
  <si>
    <t xml:space="preserve">                     ไม่เกิน 35,000 บาท                                        4,000 บาท</t>
  </si>
  <si>
    <t xml:space="preserve">  ค่าเช่าบ้าน ค่าเช่าซื้อ หรือค่าผ่อนชำระเงินกู้ พ.ศ. 2562 ตั้งแต่วันที่ 1 พฤศจิกายน 2565  </t>
  </si>
  <si>
    <t xml:space="preserve">                     35,001-50,000 บาท                                        5,000 บาท </t>
  </si>
  <si>
    <t xml:space="preserve">                  ตั้งแต่ 50,001 บาท ขึ้นไป                                     6,000 บาท</t>
  </si>
  <si>
    <t>5-2-02-999-0</t>
  </si>
  <si>
    <t>เงินที่ กฟภ. จ่ายให้เป็นสวัสดิการอื่น ๆ แก่พนักงาน เช่น ค่าจ้างครู</t>
  </si>
  <si>
    <t>ประมาณการจากการพิจารณาข้อมูลปีก่อนหน้า และปัจจุบัน</t>
  </si>
  <si>
    <t>แอโรบิค,  ค่าจ้างผู้เชี่ยวชาญบรรยายเรื่องสุขภาพให้พนักงาน</t>
  </si>
  <si>
    <t>5-2-03-001-0</t>
  </si>
  <si>
    <t xml:space="preserve">ค่าใช้จ่ายในการอบรมสัมมนา - </t>
  </si>
  <si>
    <t>ค่าใช้จ่ายในการอบรมสัมมนาที่ระบุอยู่ในแผนฝึกอบรมและพัฒนาบุคลากรประจำปี</t>
  </si>
  <si>
    <t>ฝพบ. เป็นผู้ประมาณการในภาพรวมประจำปี ของ กฟภ.  ซึ่งประกอบด้วย</t>
  </si>
  <si>
    <t xml:space="preserve"> - บันทึก ผวก. เลขที่ กบช.(รช) 2153 / 2553  ลว. 21 ธ.ค. 2553</t>
  </si>
  <si>
    <t>ในแผน</t>
  </si>
  <si>
    <t xml:space="preserve">ของฝ่ายพัฒนาทรัพยากรบุคคล โดยรวมค่าใช้จ่ายทั้งหมด ได้แก่ ค่าที่พัก </t>
  </si>
  <si>
    <t xml:space="preserve">    - ค่าอบรมสัมมนาในแผน</t>
  </si>
  <si>
    <t xml:space="preserve">    เรื่องแนวปฏิบัติเกี่ยวกับการบันทึกบัญชีค่าใช้จ่ายและ</t>
  </si>
  <si>
    <t>ค่าพาหนะ ค่าเบี้ยเลี้ยง ค่าสถานที่ และค่าดำเนินการตามระเบียบ กฟภ.ว่าด้วย</t>
  </si>
  <si>
    <t xml:space="preserve">    - ค่าอบรมสัมมนานอกแผน</t>
  </si>
  <si>
    <t xml:space="preserve">    การระบุศูนย์ต้นทุนของค่าใช้จ่ายในการประชุมและอบรม</t>
  </si>
  <si>
    <t xml:space="preserve">การฝึกอบรมและสัมมนา ประกอบด้วย
</t>
  </si>
  <si>
    <t xml:space="preserve">    - ค่าประชุมชี้แจง</t>
  </si>
  <si>
    <t xml:space="preserve">    สัมมนา โดยให้เริ่มปฏิบัติ ตั้งแต่ มกราคม 2554</t>
  </si>
  <si>
    <t>1. ค่าใช้จ่ายในการฝึกอบรม เพิ่มพูนความรู้ ความชำนาญหรือประสบการณ์โดยการ</t>
  </si>
  <si>
    <t>โดยต้องจัดทำรายละเอียดของแต่ละหลักสูตร พร้อมวงเงินให้ชัดเจน เพื่อนำเสนอคณะ -</t>
  </si>
  <si>
    <t xml:space="preserve"> -  หนังสือ เลขที่ กพค.(ก) 1047 / 2565 ลว. 11 พ.ค. 2565 </t>
  </si>
  <si>
    <t xml:space="preserve">  เรียน การวิเคราะห์ การทดลองปฏิบัติ การเรียนรู้โดยการจัดทำโครงการที่ได้รับ</t>
  </si>
  <si>
    <t>อนุกรรมการพิจารณางบประมาณทำการ</t>
  </si>
  <si>
    <t>เรื่อง แจ้งระเบียบ กฟภ. ว่าด้วยการฝึกอบรมและสัมมนา พ.ศ.2565 และ</t>
  </si>
  <si>
    <t xml:space="preserve">  มอบหมาย รวมถึงการศึกษาดูงาน ทั้งในและต่างประเทศ
</t>
  </si>
  <si>
    <t>หลักเกณฑ์การประชุมชี้แจง พ.ศ. 2565</t>
  </si>
  <si>
    <t>2. ค่าใช้จ่ายในการสัมมนา แลกเปลี่ยนความรู้ ความคิดเห็นในเรื่องใดเรื่องหนึ่ง</t>
  </si>
  <si>
    <t>.</t>
  </si>
  <si>
    <t xml:space="preserve">  ที่กำหนดขึ้นมา ซึ่งผลจากการสัมมนาถือว่าเป็นเพียงข้อเสนอแนะที่เกิดขึ้นและ</t>
  </si>
  <si>
    <t xml:space="preserve">   ผลจากการสัมมนาจะนำมาซึ่งข้อสรุปแนวทางในการแก้ปัญหา</t>
  </si>
  <si>
    <t xml:space="preserve">  ทั้งนี้รวมถึงค่าใช้จ่ายในการเดินทางก่อนและหลังการอบรมสัมมนา 1 วัน ตามสิทธิ์</t>
  </si>
  <si>
    <t xml:space="preserve">   ตามระเบียบของ กฟภ.</t>
  </si>
  <si>
    <t>5-2-03-002-0</t>
  </si>
  <si>
    <t xml:space="preserve">ค่าใช้จ่ายในการอบรมสัมมนาที่ระบุอยู่ในแผนงานประจำปีของทุกหน่วยงาน </t>
  </si>
  <si>
    <t xml:space="preserve">1. ประมาณการจาก จำนวนพนักงานในสังกัด คูณด้วย 2,200.- บาท </t>
  </si>
  <si>
    <t xml:space="preserve"> - บันทึก กตจ. เลขที่ ตจ.(ตน) 449 / 2548 ลว. 8 ก.พ. 2548</t>
  </si>
  <si>
    <t>นอกแผน</t>
  </si>
  <si>
    <t xml:space="preserve">โดยรวมค่าใช้จ่ายทั้งหมดได้แก่ ค่าที่พัก ค่าพาหนะ ค่าเบี้ยเลี้ยง ค่าสถานที่ </t>
  </si>
  <si>
    <t>2. สำหรับงบประมาณค่าอบรมและสัมมนานอกแผน ที่นอกเหนือจากที่ได้รับจัดสรรคนละ 2,200 บาท</t>
  </si>
  <si>
    <t xml:space="preserve">   เรื่อง วิธีปฏิบัติในการขอเบิกค่าใช้จ่ายในการจัดประชุม และฝึก </t>
  </si>
  <si>
    <t>และค่าดำเนินการตามระเบียบ กฟภ.ว่าด้วยการฝึกอบรมและสัมมนา ประกอบด้วย</t>
  </si>
  <si>
    <t xml:space="preserve">   จะพิจารณาให้รวมไว้ที่ ฝพบ. เพื่อไม่ให้มีงบประมาณไว้ที่หน่วยงานใดหน่วยงานหนึ่งแล้วไม่ได้</t>
  </si>
  <si>
    <t xml:space="preserve">   อบรมสัมมนา (ในแผน - นอกแผน)</t>
  </si>
  <si>
    <t>1. ค่าใช้จ่ายในการฝึกอบรม เพิ่มพูนความรู้ ความชำนาญหรือประสบการณ์โดย</t>
  </si>
  <si>
    <t xml:space="preserve">   ดำเนินการใช้งบประมาณ และเพื่อประโยชน์ในการบริหารจัดการในภาพรวม ทั้งนี้หากในปี 2568</t>
  </si>
  <si>
    <t xml:space="preserve">  การเรียน การวิเคราะห์ การทดลองปฏิบัติ การเรียนรู้โดยการจัดทำโครงการที่</t>
  </si>
  <si>
    <t xml:space="preserve">   หน่วยงานใดพิจารณาแล้วเห็นว่าต้องพัฒนาบุคลากรที่เป็นโครงการหรือนโยบายเร่งด่วนที่ กฟภ.</t>
  </si>
  <si>
    <t xml:space="preserve">  ได้รับมอบหมาย รวมถึงการศึกษาดูงาน ทั้งในและต่างประเทศ
</t>
  </si>
  <si>
    <t xml:space="preserve">   ต้องดำเนินการ หากไม่ดำเนินการจะทำให้ กฟภ. เสียหาย ก็ให้ผู้บริหารของสายงานเป็นผู้พิจารณา</t>
  </si>
  <si>
    <t xml:space="preserve">   ความจำเป็นโดยเชื่อมโยงกับโครงการหรือนโยบายชัดเจน มีการกำหนดการวัดผลความเชื่อมโยง</t>
  </si>
  <si>
    <t xml:space="preserve">  ที่กำหนดขึ้นมา ซึ่งผลจากการสัมมนาเป็นเพียงข้อเสนอแนะที่เกิดขึ้นและ ผล
   </t>
  </si>
  <si>
    <t xml:space="preserve">   ที่ชัดเจน และขออนุมัติใช้งบฝึกอบรมนอกแผนส่งไปที่ รผก.(บก) ตามที่ระเบียบกำหนดไว้เป็นครั้งๆไป</t>
  </si>
  <si>
    <t xml:space="preserve">   จากการสัมมนาจะนำมาซึ่งข้อสรุปแนวทางในการแก้ปัญหา</t>
  </si>
  <si>
    <t>5-2-03-003-0</t>
  </si>
  <si>
    <t xml:space="preserve">ค่าใช้จ่ายในการประชุมชี้แจงที่ผู้รับผิดชอบของหน่วยงานเชิญบุคคลที่เกี่ยวข้องมา
</t>
  </si>
  <si>
    <t>หน่วยงาน ที่มีความจำเป็นต้องจัดประชุมชี้แจง ให้เขียนรายละอียดแผนงานพร้อม วงเงิน</t>
  </si>
  <si>
    <t xml:space="preserve">ปรึกษาหารือ ให้ข้อคิดเห็น ข้อเสนอแนะ รับทราบข้อเท็จจริง และแนวทางปฏิบัติ </t>
  </si>
  <si>
    <t xml:space="preserve">ในการจัดประชุมฯ และจัดส่งให้ กงป. เพื่อรวบรวมนำเสนอคณะอนุกรรมการพิจารณางบประมาณ </t>
  </si>
  <si>
    <t>ทั้งนี้ให้รวมถึงในกรณีที่เชิญวิทยากรภายนอกมาให้ข้อมูลที่เกี่ยวเนื่องกับการประชุม</t>
  </si>
  <si>
    <t xml:space="preserve">โดยคณะอนุกรรมการได้แต่งตั้งคณะทำงานย่อยเป็นผู้พิจารณาความจำเป็นของกิจกรรมต่างๆ </t>
  </si>
  <si>
    <t xml:space="preserve">เพิ่มเติมโดยรวมค่าใช้จ่ายทั้งหมด ได้แก่ ค่าที่พัก ค่าพาหนะ ค่าเบี้ยเลี้ยงและ
</t>
  </si>
  <si>
    <t>ที่หน่วยงานขอตั้ง</t>
  </si>
  <si>
    <t xml:space="preserve">ค่าดำเนินการตามหลักเกณฑ์การประชุมชี้แจง 
   </t>
  </si>
  <si>
    <t xml:space="preserve">  ทั้งนี้รวมถึงค่าใช้จ่ายในการเดินทางก่อนและหลังการประชุมชี้แจง 1 วัน 
</t>
  </si>
  <si>
    <t>ตามสิทธิ์ตามระเบียบของ กฟภ.</t>
  </si>
  <si>
    <t>5-2-04-001-0</t>
  </si>
  <si>
    <t xml:space="preserve">ค่าใช้จ่ายผลประโยชน์พนักงาน - </t>
  </si>
  <si>
    <t>ส่วนเพิ่มของมูลค่าปัจจุบันและส่วนที่เพิ่มขึ้นระหว่างงวด ของภาระผูกพัน</t>
  </si>
  <si>
    <t>เงินชดเชยตามกฏหมาย</t>
  </si>
  <si>
    <t>ของเงินชดเชยตามกฏหมาย - พนักงานเกษียณอายุหรือให้ออกที่เกิดจาก</t>
  </si>
  <si>
    <t>บริการที่พนักงานได้ให้บริการ</t>
  </si>
  <si>
    <t xml:space="preserve">                 หน่วยงานไม่ต้องตั้งงบประมาณ</t>
  </si>
  <si>
    <t xml:space="preserve">                 มีหน่วยงานที่เกี่ยวข้อง  ประมาณการภาพรวมทั้ง กฟภ. </t>
  </si>
  <si>
    <t>5-2-04-002-0</t>
  </si>
  <si>
    <t>ค่าใช้จ่ายผลประโยชน์พนักงาน -</t>
  </si>
  <si>
    <t>ส่วนเพิ่มของมูลค่าปัจจุบันและส่วนที่เพิ่มขึ้นระหว่างงวดของภาระผูกพัน</t>
  </si>
  <si>
    <t>ค่าของที่ระลึก</t>
  </si>
  <si>
    <t>ของค่าของที่ระลึกที่ให้กับพนักงานที่ปฏิบัติงานครบตามกำหนดหรือ</t>
  </si>
  <si>
    <t>เกษียณอายุที่เกิดจากบริการที่พนักงานได้ให้บริการ</t>
  </si>
  <si>
    <t>5-3-01-001-0</t>
  </si>
  <si>
    <t>ค่าตอบแทน - การจดหน่วยการใช้ไฟฟ้า</t>
  </si>
  <si>
    <t>ค่าใช้จ่ายที่จ่ายให้บุคคลภายนอกในการจดหน่วยการใช้ไฟฟ้า รวมถึงการตรวจสอบ</t>
  </si>
  <si>
    <t>ประมาณการจากจำนวนผู้ใช้ไฟ  คูณ อัตราค่าตอบแทน / ราย / เดือน  คูณ 12 เดือน</t>
  </si>
  <si>
    <t>มิเตอร์ชำรุด หรือมิเตอร์ละเมิดใช้ไฟเฉพาะหัวข้อรหัสผิดปกติ และการตรวจสอบ</t>
  </si>
  <si>
    <t>มิเตอร์โดยใช้ Clip on ammeter</t>
  </si>
  <si>
    <t>5-3-01-002-0</t>
  </si>
  <si>
    <t>ค่าตอบแทน - การจดหน่วยพร้อม</t>
  </si>
  <si>
    <t>ค่าใช้จ่ายที่จ่ายให้บุคคลภายนอกในการจดหน่วยการใช้ไฟฟ้าพร้อมแจ้ง</t>
  </si>
  <si>
    <t>แจ้งค่าไฟฟ้า</t>
  </si>
  <si>
    <t>ค่าไฟฟ้าให้กับผู้ใช้ไฟ รวมถึงการตรวจสอบมิเตอร์ชำรุด หรือมิเตอร์ละเมิดใช้ไฟ</t>
  </si>
  <si>
    <t>เฉพาะหัวข้อรหัสผิดปกติ และการตรวจสอบมิเตอร์โดยใช้ Clip on ammeter</t>
  </si>
  <si>
    <t>5-3-01-003-0</t>
  </si>
  <si>
    <t>ค่าตอบแทน - การเก็บเงินค่าไฟฟ้า</t>
  </si>
  <si>
    <t>ค่าใช้จ่ายที่จ่ายให้บุคคลภายนอก ในการเก็บเงินค่าไฟฟ้า ไม่ว่าจะ</t>
  </si>
  <si>
    <t xml:space="preserve">เป็นตัวแทนเก็บเงิน หรือบริษัทรับจัดเก็บค่าไฟฟ้า </t>
  </si>
  <si>
    <t>5-3-01-004-0</t>
  </si>
  <si>
    <t>ค่าจ้างเหมางานงดจ่ายไฟและต่อกลับ</t>
  </si>
  <si>
    <t>ค่าใช้จ่ายที่จ่ายให้บุคคลภายนอกปฏิบัติงานงดจ่ายไฟ ตามหลักเกณฑ์การจ้างเหมา</t>
  </si>
  <si>
    <t xml:space="preserve">ประมาณการจากจำนวนผู้ใช้ไฟ ที่ค้างชำระเงินค่าไฟ คูณ อัตราค่าตอบแทน / ราย / เดือน </t>
  </si>
  <si>
    <t>มิเตอร์</t>
  </si>
  <si>
    <t>บุคคลภายนอกปฏิบัติเกี่ยวกับมิเตอร์ของ กฟภ. พ.ศ. 2561 โดยระบุศูนย์ต้นทุน</t>
  </si>
  <si>
    <t>คูณ 12 เดือน</t>
  </si>
  <si>
    <t>(CCA) ทั้งนี้ในช่องข้อความให้ระบุหมายเลขก่อนข้อความทุกครั้ง ดังนี้</t>
  </si>
  <si>
    <t>หมายเลข 1 หมายถึง  ค่าจ้างผู้รับจ้างในกรณีที่ไปดำเนินการงดจ่ายไฟ แต่ผู้ใช้ไฟฟ้า</t>
  </si>
  <si>
    <t>ขอผ่อนผันครั้งที่ 1</t>
  </si>
  <si>
    <t>หมายเลข 2 หมายถึง  ค่าจ้างผู้รับจ้างในกรณีที่ไปดำเนินการงดจ่ายไฟ แต่ผู้ใช้ไฟฟ้า</t>
  </si>
  <si>
    <t>ขอผ่อนผันครั้งที่ 2</t>
  </si>
  <si>
    <t>หมายเลข 3 หมายถึง  ค่าจ้างผู้รับจ้างในกรณีที่ไปดำเนินการงดจ่ายไฟ โดยวิธีตัด</t>
  </si>
  <si>
    <t>กลับ ต่อกลับมิเตอร์ ปลดสาย ต่อสายเทอร์มินอล รวมถึงกรณีผู้รับจ้างไปดำเนิน</t>
  </si>
  <si>
    <t xml:space="preserve">การงดจ่ายไฟฟ้า แต่ไม่สามารถงดจ่ายไฟฟ้าได้ หรือพบว่าผู้ใช้ไฟฟ้าชำระเงินแล้ว </t>
  </si>
  <si>
    <t>หรือมีการสั่งระงับการปฏิบัติงาน</t>
  </si>
  <si>
    <t xml:space="preserve">   </t>
  </si>
  <si>
    <t>5-3-01-005-0</t>
  </si>
  <si>
    <t>ค่าตอบแทน - บริการโฆษณา</t>
  </si>
  <si>
    <t>ค่าใช้จ่ายที่ กฟภ. จ่ายให้ตัวแทนเก็บเงินในการแทรกแผ่นพับโฆษณาสินค้า</t>
  </si>
  <si>
    <t>ประมาณการจากแผนงานที่จะดำเนินการในปี 2568</t>
  </si>
  <si>
    <t xml:space="preserve"> และบริการ แนบกับใบแจ้งหนี้ ส่งให้ผู้ใช้ไฟ</t>
  </si>
  <si>
    <t>5-3-01-007-0</t>
  </si>
  <si>
    <t>ค่าแรงคนงานรายวัน / ค่าจ้างเหมา</t>
  </si>
  <si>
    <t>ค่าแรง ค่าจ้างเหมาคนงานรายวันซ่อมแซมบำรุงรักษาอุปกรณ์ไฟฟ้าระบบจำหน่าย</t>
  </si>
  <si>
    <t>งานบำรุงรักษา</t>
  </si>
  <si>
    <t>ของกฟภ. ของระบบบริหารงานบำรุงรักษา (PM)  รวมถึง ค่าแรงคนงานรายวัน</t>
  </si>
  <si>
    <t>แก้กระแสไฟฟ้าขัดข้องของระบบบริหารกระแสไฟฟ้าขัดข้อง (OMS) โดย</t>
  </si>
  <si>
    <t>ระบบศูนย์ต้นทุน (CCA) เท่านั้น โดยช่างต้องยืนยันชั่วโมงการทำงานของ</t>
  </si>
  <si>
    <t>คนงานรายวันและในช่องข้อความให้ระบุหมายเลขก่อนข้อความทุกครั้ง ดังนี้ :-</t>
  </si>
  <si>
    <t>หมายเลข 1  หมายถึง ค่าแรงคนงานรายวันซ่อมแซมบำรุงรักษาอุปกรณ์</t>
  </si>
  <si>
    <t xml:space="preserve">                ไฟฟ้าฯ (PM)</t>
  </si>
  <si>
    <t>หมายเลข 2  หมายถึง ค่าแรงคนงานรายวันแก้กระแสไฟฟ้าขัดข้อง (OMS)</t>
  </si>
  <si>
    <t>5-3-01-008-0</t>
  </si>
  <si>
    <t>ค่าแรงคนงานรายวันงานบริการ /</t>
  </si>
  <si>
    <t>ค่าแรงคนงานรายวันงานบริการหรืองานมิเตอร์ ค่าจ้างเหมางานมิเตอร์ในระบบ</t>
  </si>
  <si>
    <t xml:space="preserve"> ค่าจ้างเหมางานมิเตอร์</t>
  </si>
  <si>
    <t>บริหารงานบริการ (WMS) (ยกเว้น ค่าจ้างเหมางานงดจ่ายไฟและต่อกลับมิเตอร์</t>
  </si>
  <si>
    <t xml:space="preserve">อยู่ในบัญชี 53010040) โดยระบุศูนย์ต้นทุน (CCA) เท่านั้น โดยช่างต้องยืนยันชั่วโมง </t>
  </si>
  <si>
    <t>การทำงานของคนงานรายวัน/ผู้รับจ้าง และในช่องข้อความ ให้ระบุหมายเลขก่อน</t>
  </si>
  <si>
    <t>ข้อความทุกครั้ง ดังนี้ :-</t>
  </si>
  <si>
    <t>หมายเลข  1   หมายถึง  ค่าแรงคนงานรายวัน ติดตั้งมิเตอร์ใหม่</t>
  </si>
  <si>
    <t>หมายเลข  2   หมายถึง  ค่าแรงคนงานรายวันถอนมิเตอร์ กรณีเลิกใช้ไฟ</t>
  </si>
  <si>
    <t xml:space="preserve">                              ตัดฝาก สับเปลี่ยน เพิ่ม/ลดขนาดมิเตอร์ </t>
  </si>
  <si>
    <t xml:space="preserve">                              ตรวจสอบมิเตอร์ ฯลฯ        </t>
  </si>
  <si>
    <t>หมายเลข  3  หมายถึง ค่าแรงคนงานรายวันเกี่ยวกับงานบริการให้กับลูกค้า</t>
  </si>
  <si>
    <t>หมายเลข  4  หมายถึง   ค่าแรงคนงานรายวันสับเปลี่ยนมิเตอร์ตามวาระ</t>
  </si>
  <si>
    <t>5-3-01-009-0</t>
  </si>
  <si>
    <t>ค่าแรง / ค่าจ้างเหมาคนงานรายวัน -</t>
  </si>
  <si>
    <t>ค่าแรง ค่าจ้างเหมาคนงานรายวันทั่วไป โดยระบุศูนย์ต้นทุน (CCA)  เท่านั้น</t>
  </si>
  <si>
    <t xml:space="preserve"> - คำสั่ง กฟภ. ที่ พ.(ท) 7 / 2555 เรื่อง อัตราค่าจ้างขั้นต่ำของ</t>
  </si>
  <si>
    <t>ทั่วไป</t>
  </si>
  <si>
    <t>ในช่องข้อความให้ระบุหมายเลขก่อนข้อความทุกครั้ง ดั้งนี้ : -</t>
  </si>
  <si>
    <t xml:space="preserve">    ลูกจ้างรายวันชั่วคราว สั่ง ณ วันที่ 15 มีนาคม 2555</t>
  </si>
  <si>
    <t>หมายเลข 1  หมายถึง  ค่าแรง ค่าจ้างคนงานรายวันขับรถยนต์ ใช้งบทำการ</t>
  </si>
  <si>
    <t xml:space="preserve">    กำหนดอัตราค่าจ้างขั้นต่ำในทุกท้องที่ ทั่วราชอาณาจักรเป็น</t>
  </si>
  <si>
    <t xml:space="preserve">หมายเลข 2  หมายถึง  ค่าแรง ค่าจ้างเหมาคนงานรายวันช่วยงานเกี่ยวกับ  </t>
  </si>
  <si>
    <t xml:space="preserve">    วันละสามร้อยบาท ตั้งแต่วันที่ 1 เมษายน 2555</t>
  </si>
  <si>
    <t xml:space="preserve">                          เอกสารที่เกี่ยวข้องกับงานด้านช่าง ธุรการ บัญชี พัสดุ</t>
  </si>
  <si>
    <t xml:space="preserve">    (เฉพาะลูกจ้างโรงงานผลิตภัณฑ์คอนกรีต)</t>
  </si>
  <si>
    <t xml:space="preserve">                          เช่น งานทำทะเบียนคุมเบิกจ่ายมิเตอร์ ขนย้ายเอกสาร ฯลฯ</t>
  </si>
  <si>
    <t>หมายเลข 9  หมายถึง  ค่าแรง ค่าจ้างเหมาคนงานรายวันอื่น ๆ เช่น ค่าเบี้ย</t>
  </si>
  <si>
    <t xml:space="preserve">                          ประกันชีวิตตัวแทนฯ 3 จังหวัดชายแดนภาคใต้ ฯลฯ</t>
  </si>
  <si>
    <t>5-3-01-010-0</t>
  </si>
  <si>
    <t>ค่าจ้างส่งหนังสือแจ้งเตือนก่อนงด</t>
  </si>
  <si>
    <t>ค่าจ้างบุคคลภายนอกในการส่งหนังสือแจ้งเตือนชำระค่าไฟฟ้าให้ผู้ใช้ไฟฟ้ารายย่อย</t>
  </si>
  <si>
    <t xml:space="preserve">ประมาณการจากจำนวนผู้ใช้ไฟรายย่อย ที่ไม่ได้ชำระค่าไฟฟ้าตามกำหนด </t>
  </si>
  <si>
    <t xml:space="preserve"> - หลักเกณฑ์และวิธีปฏิบัติก่อนการงดจ่ายไฟฟ้าผู้ใช้ไฟฟ้ารายย่อย พ.ศ. 2559</t>
  </si>
  <si>
    <t>จ่ายไฟฟ้า</t>
  </si>
  <si>
    <t xml:space="preserve">ก่อนการงดจ่ายไฟฟ้า  </t>
  </si>
  <si>
    <t>คูณ อัตราค่าตอบแทน / ราย / เดือน คูณ 12 เดือน</t>
  </si>
  <si>
    <t>5-3-01-101-0</t>
  </si>
  <si>
    <t>ค่าตอบแทนรายเดือน - ผวก.</t>
  </si>
  <si>
    <t>ค่าตอบแทน ที่คณะกรรมการ กฟภ. อนุมัติให้แก่ผู้ดำรงตำแหน่งผู้ว่าการ</t>
  </si>
  <si>
    <t>ฝวก. เป็นผู้ตั้งประมาณการ ตามสัญญาจ้างที่ทำกับ กฟภ.</t>
  </si>
  <si>
    <t>(ตามบันทึกเลขที่ บช. (บห) 2378 / 2545 ลว. 28 ต.ค. 2545)</t>
  </si>
  <si>
    <t xml:space="preserve">  </t>
  </si>
  <si>
    <t>5-3-01-102-0</t>
  </si>
  <si>
    <t>ค่ารับรอง - ผวก.</t>
  </si>
  <si>
    <t xml:space="preserve">ค่ารับรอง ที่คณะกรรมการ กฟภ.  อนุมัติให้แก่ผู้ดำรงตำแหน่งผู้ว่าการ </t>
  </si>
  <si>
    <t>ฝวก. เป็นผู้ตั้งประมาณการ เดือนละไม่เกิน 20,000.- บาท</t>
  </si>
  <si>
    <t>5-3-01-103-0</t>
  </si>
  <si>
    <t>ค่าพาหนะเบี้ยเลี้ยงและที่พัก - ผวก.</t>
  </si>
  <si>
    <t>ค่าพาหนะเบี้ยเลี้ยงและที่พักที่คณะกรรมการ กฟภ. อนุมัติให้แก่ผู้ดำรงตำแหน่ง</t>
  </si>
  <si>
    <t>ฝวก. เป็นผู้ตั้งประมาณการ จากการพิจารณาข้อมูลปีก่อนหน้า และปัจจุบัน</t>
  </si>
  <si>
    <t>ผู้ว่าการ (ตามบันทึกเลขที่ บช.(บห) 2378 / 2545 ลว. 28 ต.ค. 2545)</t>
  </si>
  <si>
    <t>5-3-01-104-0</t>
  </si>
  <si>
    <t>ค่าใช้จ่ายเกี่ยวกับเครื่องมือสื่อสาร -</t>
  </si>
  <si>
    <t>ค่าใช้จ่ายเกี่ยวกับเครื่องมือสื่อสารที่คณะกรรมการ กฟภ.อนุมัติให้แก่ผู้ดำรง</t>
  </si>
  <si>
    <t>ฝวก. เป็นผู้ตั้งประมาณการ เป็นไปตามแนบท้ายสัญญาจ้างที่ทำกับ กฟภ.</t>
  </si>
  <si>
    <t xml:space="preserve"> ผวก.</t>
  </si>
  <si>
    <t xml:space="preserve">ตำแหน่งผู้ว่าการ (ตามบันทึกเลขที่ บช.(บห) 2378 / 2545 ลว. 28 ต.ค. 2545) </t>
  </si>
  <si>
    <t>ค่าโทรศัพท์บ้าน เดือนละ 400.- บาท  ค่าโทรศัพท์มือถือ เดือนละ 3,000.- บาท</t>
  </si>
  <si>
    <t>5-3-01-199-0</t>
  </si>
  <si>
    <t>ค่าตอบแทนอื่น - ผวก.</t>
  </si>
  <si>
    <t>ค่าตอบแทนอื่นที่คณะกรรมการ กฟภ. อนุมัติให้แก่ผู้ดำรงตำแหน่ง</t>
  </si>
  <si>
    <t xml:space="preserve"> ผู้ว่าการ ตามบันทึก เลขที่ บช.(บห) 2378 / 2545 ลว 28 ต.ค. 2545</t>
  </si>
  <si>
    <t>5-3-01-201-0</t>
  </si>
  <si>
    <t>ค่าเบี้ยประชุมคณะกรรมการกฟภ.</t>
  </si>
  <si>
    <t>ค่าเบี้ยประชุมของคณะกรรมการต่าง ๆ ของ กฟภ. ทุกคณะ</t>
  </si>
  <si>
    <t>กองกิจการคณะกรรมการ (กกก.) เป็นผู้ตั้งงบประมาณ</t>
  </si>
  <si>
    <t>5-3-01-203-0</t>
  </si>
  <si>
    <t>เงินโบนัสประจำปีที่ กฟภ. จ่ายให้แก่คณะกรรมการ กฟภ. และ ผู้ว่าการการไฟฟ้า</t>
  </si>
  <si>
    <t>กงป. ตั้งในภาพรวมให้รวมกับ โบนัสพนักงาน</t>
  </si>
  <si>
    <t>5-3-01-204-0</t>
  </si>
  <si>
    <t>ค่าตอบแทนรายเดือนคณะกรรมการ</t>
  </si>
  <si>
    <t>ค่าตอบแทนรายเดือนของคณะกรรมการ กฟภ. ตามมติคณะรัฐมนตรี</t>
  </si>
  <si>
    <t>กฟภ.</t>
  </si>
  <si>
    <t>5-3-01-299-0</t>
  </si>
  <si>
    <t>ค่าตอบแทนอื่น - คณะกรรมการกฟภ.</t>
  </si>
  <si>
    <t>ค่าตอบแทนอื่นของคณะกรรมการต่าง ๆ ของ กฟภ. เช่น ค่าน้ำมัน</t>
  </si>
  <si>
    <t>ประมาณการจากข้อมูลปีก่อนหน้า และปัจจุบัน</t>
  </si>
  <si>
    <t>ค่าทางด่วน ค่าพาหนะ ค่าที่พัก ค่าใช้จ่ายในการดูงาน ค่าอาหาร ค่าเครื่องดื่ม</t>
  </si>
  <si>
    <t>5-3-01-901-0</t>
  </si>
  <si>
    <t>ค่าใช้จ่ายในการอบรมสัมมนาและ</t>
  </si>
  <si>
    <t>ค่าใช้จ่ายที่เกี่ยวกับการอบรมสัมมนาและกิจกรรมนักเรียนช่าง กฟภ. เช่น ค่าจัด</t>
  </si>
  <si>
    <t>รรช. เป็นผู้ตั้งงบประมาณ</t>
  </si>
  <si>
    <t>ปรับปรุงรหัสบัญชีตาม กบช.(รช.)1183/2565 ลว. 13 ก.ย. 2565</t>
  </si>
  <si>
    <t>กิจกรรมนักเรียนช่าง</t>
  </si>
  <si>
    <t>ฝึกอบรม จัดกิจกรรม ค่าอาหารและเบี้ยเลี้ยงนักเรียนช่างที่เกิดขึ้นเมื่อนักเรียนช่าง</t>
  </si>
  <si>
    <t>ได้ทำการฝึกงานช่วงปีการศึกษาชั้นปีที่ 2 - 3 เป็นต้น</t>
  </si>
  <si>
    <t>5-3-01-999-0</t>
  </si>
  <si>
    <t xml:space="preserve"> 1. ค่าอาหารคนงานรายวันชั่วคราวทำหน้าที่ขนส่งเสาที่หน้างาน</t>
  </si>
  <si>
    <t>ประมาณการจากข้อมูลปีก่อนหน้า และปัจจุบัน  ส่วนค่าใช้จ่ายสำหรับเจ้าหน้าที่ตำรวจและ</t>
  </si>
  <si>
    <t xml:space="preserve"> - บันทึก กงป.(ปก) 292 / 2552 ลว. 14 พ.ค. 2552 เรื่อง</t>
  </si>
  <si>
    <t xml:space="preserve"> 2. ค่าใช้จ่ายสำหรับเจ้าหน้าที่ตำรวจ และหน่วยงานอื่นในการร่วม</t>
  </si>
  <si>
    <t>หน่วยงานอื่น ในการร่วมปฏิบัติงานกับพนักงาน ของ กฟภ. ให้ยึดแนวปฏิบัติตาม อนุมัติ ผวก.</t>
  </si>
  <si>
    <t xml:space="preserve">   ขออนุมัติหลักการจ่ายค่าตอบแทนและค่าเบี้ยเลี้ยงพิเศษ</t>
  </si>
  <si>
    <t xml:space="preserve">   ปฏิบัติงานกับพนักงานของ กฟภ.</t>
  </si>
  <si>
    <t>ลว. 25 พ.ค. 2552, ลว. 19 เม.ย. 2554 และ ลว. 30 ม.ค. 2555</t>
  </si>
  <si>
    <t xml:space="preserve">   หรือค่าอาหารกลางวันให้เจ้าพนักงาน (ตำรวจ ทหาร</t>
  </si>
  <si>
    <t xml:space="preserve"> 3. ค่าประเมินผลงานของอดีตผู้ว่าการ  </t>
  </si>
  <si>
    <t xml:space="preserve">   หรือเจ้าหน้าที่ฝ่ายปกครอง) ในพื้นที่ 3 จังหวัดชายแดน</t>
  </si>
  <si>
    <t xml:space="preserve"> 4. ค่าตอบแทนกรรมการประกวดราคา (บุคคลภายนอก) </t>
  </si>
  <si>
    <t xml:space="preserve">   ภาคใต้และ 4 อำเภอ ของ จังหวัดสงขลา</t>
  </si>
  <si>
    <t xml:space="preserve"> 5. ค่าตอบแทนให้คณะกรรมการที่ปรึกษาของ กฟภ.ระดับจังหวัด</t>
  </si>
  <si>
    <t xml:space="preserve"> - บันทึก กงป.(ก) 196 / 2554 ลว. 1 เม.ย. 2554 เรื่องขอขยายพื้นที่</t>
  </si>
  <si>
    <t xml:space="preserve"> 6. ค่าตอบแทนบุคคลภายนอกเป็นรางวัลในการแจ้งเบาะแสมิเตอร์</t>
  </si>
  <si>
    <t xml:space="preserve">   การจ่ายค่าตอบแทนและค่าเบี้ยเลี้ยงพิเศษ หรือค่าอาหารกลางวันให้</t>
  </si>
  <si>
    <t xml:space="preserve">    ละเมิดสิทธิ์</t>
  </si>
  <si>
    <t xml:space="preserve">   เจ้าพนักงานเพิ่มเติมในพื้นที่ อ.หาดใหญ่, อ.สะเดา, อ.เมือง จ.สงขลา</t>
  </si>
  <si>
    <t xml:space="preserve"> 7. ค่าจ้างบุคคลภายนอกตรวจวัด วิเคราะห์ สภาวะการทำงานด้านความปลอดภัย</t>
  </si>
  <si>
    <t>- บันทึก กงป.(ก) 84 / 2555 ลว. 27 ม.ค. 2555 เรื่องขออนุมัติ</t>
  </si>
  <si>
    <t xml:space="preserve"> 8. ค่าตอบแทนบุคคลภายนอกที่เข้าร่วมสังเกตการณ์โครงการจัดซื้อจัดจ้างตาม  </t>
  </si>
  <si>
    <t xml:space="preserve">   ขยายเวลาการเบิกจ่ายค่าตอบแทนและค่าเบี้ยเลี้ยงพิเศษหรือ</t>
  </si>
  <si>
    <t xml:space="preserve">    พ.ร.บ. การจัดซื้อจัดจ้างและการบริหารพัสดุภาครัฐ พ.ศ. 2560 ที่คณะกรรมการ </t>
  </si>
  <si>
    <t xml:space="preserve">   ค่าอาหารกลางวันให้เจ้าพนักงานในพื้นที่ อ.หาดใหญ่ อ.สะเดา </t>
  </si>
  <si>
    <t xml:space="preserve">    ค.ป.ท. มีมติเห็นชอบให้จัดทำข้อตกลงคุณธรรม</t>
  </si>
  <si>
    <t xml:space="preserve">   และ อ.เมือง จ.สงขลา</t>
  </si>
  <si>
    <t>5-3-02-101-0</t>
  </si>
  <si>
    <t>ค่าใช้จ่ายที่ กฟภ. จ่ายให้บุคคลภายนอกเพื่อออกแบบและหรือจัดทำป้าย</t>
  </si>
  <si>
    <t>ประชาสัมพันธ์ กิจกรรมต่างๆ ของ กฟภ. เช่น ป้ายคัทเอาท์ ป้ายบิลบอร์ด</t>
  </si>
  <si>
    <t>ธงญี่ปุ่น ป้ายไวนิล ป้ายผ้า</t>
  </si>
  <si>
    <t>5-3-02-102-0</t>
  </si>
  <si>
    <t>ค่าใช้จ่ายอื่นที่ กฟภ. จ่ายให้บุคคลภายนอกเพื่อเป็นการประชาสัมพันธ์</t>
  </si>
  <si>
    <t xml:space="preserve">องค์กร เช่น ค่าพวงมาลา ค่าพวงมาลัย พานพุ่มงานพิธีการ งานพระราชพิธี </t>
  </si>
  <si>
    <t xml:space="preserve">รัฐพิธี พระบรมฉายาลักษณ์ ธงสัญลักษณ์ ค่าใช้จ่ายในพิธีเปิดสำนักงานใหม่ </t>
  </si>
  <si>
    <t>ค่าวัสดุอุปกรณ์ในการจัดทำบอร์ดนิทรรศการหรือจัดทำโปสเตอร์ ค่าของ</t>
  </si>
  <si>
    <t xml:space="preserve">          ฝ่ายประชาสัมพันธ์ เป็นผู้ตั้งประมาณการแผนงานประชาสัมพันธ์ในภาพรวมของ กฟภ.</t>
  </si>
  <si>
    <t>ที่ระลึกซึ่งมีเครื่องหมายสัญลักษณ์ของ กฟภ. ประทับอย่างชัดเจน ค่าจัด</t>
  </si>
  <si>
    <t xml:space="preserve">          และหน่วยงานที่มีแผนงานที่จะดำเนินงานในปี 2568 ให้ขอตั้ง โดยให้จัดทำรายละเอียดของ</t>
  </si>
  <si>
    <t>ประชุมชี้แจงผู้ใช้ไฟรายใหญ่ ฯลฯ</t>
  </si>
  <si>
    <t xml:space="preserve">           แผนงานที่ต้องดำเนินการในแต่ละงานพร้อมระบุวงเงินให้ชัดเจน และให้คำนึงถึงความพร้อม</t>
  </si>
  <si>
    <t xml:space="preserve">          ความจำเป็นที่ต้องดำเนินการและจัดส่งให้ กงป. เพื่อรวบรวมนำเสนอคณะอนุกรรมการพิจารณา</t>
  </si>
  <si>
    <t>5-3-02-103-0</t>
  </si>
  <si>
    <t>ค่าใช้จ่ายที่ กฟภ. จ่ายให้บุคคลภายนอกเพื่อ</t>
  </si>
  <si>
    <t xml:space="preserve">          งบประมาณ โดยคณะอนุกรรมการได้แต่งตั้งคณะทำงานย่อยเป็นผู้พิจารณาความจำเป็นของ  </t>
  </si>
  <si>
    <t>1. ออกแบบและหรือผลิตสื่อประชาสัมพันธ์ เช่น สปอต สารคดี วีดิทัศน์</t>
  </si>
  <si>
    <t xml:space="preserve">          กิจกรรมต่างๆ ที่หน่วยงานขอตั้ง</t>
  </si>
  <si>
    <t xml:space="preserve">    ปฏิทิน สมุดบันทึก โปสเตอร์ แผ่นพับ สติกเกอร์ รายงานประจำปี </t>
  </si>
  <si>
    <t xml:space="preserve">    วารสารสายใจไฟฟ้า คู่มือสำหรับแจกผู้ใช้ไฟ ฯลฯ</t>
  </si>
  <si>
    <t>2. เผยแพร่สื่อประชาสัมพันธ์ทางสื่อต่างๆ เช่น สื่อวิทยุ โทรทัศน์ สื่อสิ่งพิมพ์</t>
  </si>
  <si>
    <t xml:space="preserve">    สื่ออิเลคทรอนิคส์หรือสื่อออนไลน์ ฯลฯ</t>
  </si>
  <si>
    <t xml:space="preserve">3. ออกแบบและหรือจัดทำและหรือจ้างบุคคลภายนอกจัดนิทรรศการ </t>
  </si>
  <si>
    <t xml:space="preserve">    จัดกิจกรรม (Event) ของ กฟภ.</t>
  </si>
  <si>
    <t>5-3-03-001-0</t>
  </si>
  <si>
    <t>ค่าวัสดุต่าง ๆ ที่ใช้ในสำนักงานและเครื่องเขียนแบบพิมพ์ ได้แก่</t>
  </si>
  <si>
    <t>ประมาณการ จากการใช้ในปีที่ผ่านมาเป็นฐานข้อมูล โดยพิจารณาถึงความจำเป็นและ</t>
  </si>
  <si>
    <t xml:space="preserve">ค่าถ่ายเอกสาร (จำนวนแผ่นส่วนที่เกินจากข้อตกลงในสัญญาเช่า) </t>
  </si>
  <si>
    <t>ค่าเข้ารูปเล่ม ค่าแผ่นกรองแสง จอภาพคอมพิวเตอร์ ค่าสีและวัสดุต่าง ๆ</t>
  </si>
  <si>
    <t xml:space="preserve">ค่าสีและวัสดุต่าง ๆ ที่หน่วยงานทางด้านบริหารเบิก ปากกา ดินสอ ยางลบ  </t>
  </si>
  <si>
    <t>ไม้บรรทัด สมุด แผ่นดิสก์ กล่องใส่แผ่นดิสก์ ผ้าหมึก แผ่นใส กล่องเก็บ</t>
  </si>
  <si>
    <t>เอกสาร ตะกร้าใส่เอกสาร ตรายาง ไวท์บอร์ด แฟ้ม ลิ้นแฟ้ม ที่เย็บกระดาษ</t>
  </si>
  <si>
    <t xml:space="preserve">ที่เจาะกระดาษ  น้ำยาลบคำผิด   เทปลบคำผิด  กาว   ลวดเย็บกระดาษ </t>
  </si>
  <si>
    <t>ลวดหนีบกระดาษ  สติ๊กเกอร์   พลาสติก   กระดาษต่าง ๆ ซองจดหมาย</t>
  </si>
  <si>
    <t>แบบฟอร์มต่าง ๆ  หมึกโรเนียว กระดาษไขเขียนแบบ กระดาษพิมพ์เขียว</t>
  </si>
  <si>
    <t>เครื่องคำนวณเลข  (ยกเว้นชนิดใช้ไฟฟ้าขนาดไม่ต่ำกว่า 12  หลักเป็น</t>
  </si>
  <si>
    <r>
      <t>ทรัพย์สิน)  Hub สาย LAN สื่อบันทึกข้อมูล</t>
    </r>
    <r>
      <rPr>
        <sz val="13"/>
        <rFont val="BrowalliaUPC"/>
        <family val="2"/>
      </rPr>
      <t>อิเล็กทรอนิกส์ สาย HDMI</t>
    </r>
    <r>
      <rPr>
        <sz val="13"/>
        <color indexed="10"/>
        <rFont val="BrowalliaUPC"/>
        <family val="2"/>
      </rPr>
      <t xml:space="preserve"> </t>
    </r>
    <r>
      <rPr>
        <sz val="13"/>
        <rFont val="BrowalliaUPC"/>
        <family val="2"/>
        <charset val="222"/>
      </rPr>
      <t>ฯลฯ</t>
    </r>
  </si>
  <si>
    <t>5-3-03-003-0</t>
  </si>
  <si>
    <t xml:space="preserve">ค่าวัสดุเบ็ดเตล็ดในสำนักงานที่ไม่เข้าหลักเกณฑ์เป็นทรัพย์สิน  ได้แก่ </t>
  </si>
  <si>
    <t xml:space="preserve"> - เก้าอี้ ผ้าใบ สแลน ชั้นวางของ โต๊ะพับ กุญแจ กระดิ่ง กล่องรับข้อร้องเรียน</t>
  </si>
  <si>
    <t xml:space="preserve"> - ถ่านไฟฉาย เชือกฟาง หีบสังกะสี</t>
  </si>
  <si>
    <t xml:space="preserve"> - แก้วน้ำ พรมเช็ดเท้า</t>
  </si>
  <si>
    <t xml:space="preserve"> - ปลั๊กไฟ เทป ถ่านชาร์ท รางครอบสายไฟ</t>
  </si>
  <si>
    <t xml:space="preserve"> - ยางรัดของ ถุงทะเล ถุงพลาสติก ถุงขยะ ตะกร้าขยะ</t>
  </si>
  <si>
    <t xml:space="preserve"> - กระดาษชำระ  สายยาง ถังน้ำ ขัน  แปรง ไม้กวาด</t>
  </si>
  <si>
    <t xml:space="preserve"> - ผงซักฟอก น้ำยาเช็ดกระจก น้ำยาล้างจาน น้ำยาล้างห้องน้ำ ฯลฯ</t>
  </si>
  <si>
    <t xml:space="preserve"> - รถเข็นเอกสาร</t>
  </si>
  <si>
    <t>5-3-03-101-0</t>
  </si>
  <si>
    <t>ค่าน้ำดื่มที่ กฟภ.จัดหาไว้ให้สำหรับบริโภคที่สำนักงาน</t>
  </si>
  <si>
    <t>หน่วยงานที่ต้องจัดซื้อน้ำดื่มสำหรับบริโภคให้ประมาณการโดยเฉลี่ยคนละไม่เกิน 2 ลิตร / วัน</t>
  </si>
  <si>
    <t xml:space="preserve"> - บันทึก กบผ.(สก) 4438 / 2554 ลว. 13 ก.ย. 2554</t>
  </si>
  <si>
    <t xml:space="preserve">   เรื่องมอบอำนาจจัดซื้อน้ำดื่มสำหรับพนักงานในส่วนภูมิภาค</t>
  </si>
  <si>
    <t xml:space="preserve">   ผวก. อนุมัติ 26 ก.ย. 2554</t>
  </si>
  <si>
    <t>5-3-03-102-0</t>
  </si>
  <si>
    <t>ค่าน้ำประปาที่ กฟภ. (กฟฟ., จุดรวมงาน, กฟข. และ สำนักงานใหญ่)</t>
  </si>
  <si>
    <t xml:space="preserve">          ประมาณการจากข้อมูลปีก่อนหน้า และปัจจุบัน</t>
  </si>
  <si>
    <t>จ่ายให้การประปานครหลวง ประปาส่วนภูมิภาค ประปาเทศบาลและ</t>
  </si>
  <si>
    <r>
      <t xml:space="preserve"> 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เขตเป็นผู้ประมาณการ</t>
    </r>
  </si>
  <si>
    <t>ประปาสุขาภิบาล รวมถึงค่าใช้น้ำบาดาลด้วย</t>
  </si>
  <si>
    <r>
      <t xml:space="preserve">          </t>
    </r>
    <r>
      <rPr>
        <u/>
        <sz val="13"/>
        <rFont val="BrowalliaUPC"/>
        <family val="2"/>
        <charset val="222"/>
      </rPr>
      <t>สำนักงานใหญ่</t>
    </r>
    <r>
      <rPr>
        <sz val="13"/>
        <rFont val="BrowalliaUPC"/>
        <family val="2"/>
        <charset val="222"/>
      </rPr>
      <t xml:space="preserve">  กอภ. เป็นผู้ประมาณการ</t>
    </r>
  </si>
  <si>
    <t xml:space="preserve">                             กจล.(ก), กจล.(น), กจล.(ฉ), กจล.(ต) เป็นผู้ประมาณการเฉพาะสำนักงานตนเอง</t>
  </si>
  <si>
    <t>5-3-03-103-0</t>
  </si>
  <si>
    <t>ค่าไฟฟ้าสำนักงาน</t>
  </si>
  <si>
    <t>ค่าไฟฟ้าที่ใช้ในสำนักงานของทุกการไฟฟ้าส่วนภูมิภาค</t>
  </si>
  <si>
    <t xml:space="preserve">    </t>
  </si>
  <si>
    <t>5-3-03-201-0</t>
  </si>
  <si>
    <t>ค่าบริการการใช้โทรศัพท์และโทรสารในพื้นที่ ต่างพื้นที่ ซึ่งคำนวณตาม</t>
  </si>
  <si>
    <r>
      <t xml:space="preserve">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  ประมาณการจากข้อมูลปีก่อนหน้า และปัจจุบัน</t>
    </r>
  </si>
  <si>
    <t>จำนวนครั้งของการใช้โทรศัพท์ในการโทรออก</t>
  </si>
  <si>
    <t xml:space="preserve">                           ซึ่งเป็นค่าใช้โทรศัพท์ และ โทรสาร ที่ใช้ในสำนักงานเท่านั้น</t>
  </si>
  <si>
    <r>
      <t xml:space="preserve">         </t>
    </r>
    <r>
      <rPr>
        <u/>
        <sz val="13"/>
        <rFont val="BrowalliaUPC"/>
        <family val="2"/>
        <charset val="222"/>
      </rPr>
      <t>สำนักงานใหญ่</t>
    </r>
  </si>
  <si>
    <t xml:space="preserve">                      กอบ. เป็นผู้ตั้งงบประมาณในภาพรวมของสำนักงานใหญ่ </t>
  </si>
  <si>
    <t>5-3-03-202-0</t>
  </si>
  <si>
    <t>ค่าบำรุงรักษาคู่สายโทรศัพท์ประจำเดือน</t>
  </si>
  <si>
    <t xml:space="preserve">                      กจล.(ก), กจล.(น), กจล.(ฉ), กจล.(ต) เป็นผู้ประมาณการเฉพาะสำนักงานตนเอง</t>
  </si>
  <si>
    <t>5-3-03-203-0</t>
  </si>
  <si>
    <t xml:space="preserve">ค่าบริการใช้โทรศัพท์เคลื่อนที่แบบมือถือในพื้นที่ และต่างพื้นที่ </t>
  </si>
  <si>
    <t>5-3-03-205-0</t>
  </si>
  <si>
    <t>ค่าใช้จ่ายในการเช่าวงจรสื่อสารเพื่อใช้ในการรับส่งข้อมูลระหว่างคอมพิวเตอร์</t>
  </si>
  <si>
    <t>ภายใน กฟภ. เช่น lease line, VPN เป็นต้น</t>
  </si>
  <si>
    <t>5-3-03-206-0</t>
  </si>
  <si>
    <t>ค่าแสตมป์ ค่าจัดส่งเอกสารและพัสดุภัณฑ์ ค่าส่งไปรษณีย์ธรรมดา</t>
  </si>
  <si>
    <t>ประมาณการ จากการใช้ในปีก่อนหน้าและปัจจุบัน โดยพิจารณาถึงความจำเป็นและ</t>
  </si>
  <si>
    <t>ค่าส่งไปรษณีย์ด่วนพิเศษ (EMS)</t>
  </si>
  <si>
    <t>5-3-03-207-0</t>
  </si>
  <si>
    <t>ค่าใช้จ่ายในการย้ายจุดติดตั้งระบบสารสนเทศ เช่น ค่าติดตั้งอุปกรณ์สื่อสาร ค่าย้าย</t>
  </si>
  <si>
    <t>และติดตั้ง Server ฯลฯ</t>
  </si>
  <si>
    <t>5-3-03-208-0</t>
  </si>
  <si>
    <t>ค่าใช้บริการวงจรอินเตอร์เน็ต ค่าเช่าวงจรอินเตอร์เน็ต ค่าเช่าบริการ</t>
  </si>
  <si>
    <t>อินเตอร์เน็ตและวงจรสื่อสาร ค่าบริการเช่าระบบเครือข่ายอินเตอร์เน็ต</t>
  </si>
  <si>
    <r>
      <t xml:space="preserve">    - </t>
    </r>
    <r>
      <rPr>
        <u/>
        <sz val="13"/>
        <rFont val="BrowalliaUPC"/>
        <family val="2"/>
      </rPr>
      <t>ส่วนภูมิภาค</t>
    </r>
    <r>
      <rPr>
        <sz val="13"/>
        <rFont val="BrowalliaUPC"/>
        <family val="2"/>
        <charset val="222"/>
      </rPr>
      <t xml:space="preserve">  เขตเป็นผู้ประมาณการ</t>
    </r>
  </si>
  <si>
    <t>และวงจรสื่อสารเพื่อใช้งานอินเตอร์เน็ตภายในประเทศ และต่างประเทศ</t>
  </si>
  <si>
    <r>
      <t xml:space="preserve">    - </t>
    </r>
    <r>
      <rPr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  <charset val="222"/>
      </rPr>
      <t xml:space="preserve"> กคข. เป็นผู้ตั้งงบประมาณ ในภาพรวมให้ </t>
    </r>
  </si>
  <si>
    <t>5-3-03-299-0</t>
  </si>
  <si>
    <t>ค่าใช้จ่ายในการติดต่อสื่อสาร</t>
  </si>
  <si>
    <t>ค่าใช้จ่ายในการติดต่อสื่อสารประเภทอื่น ได้แก่ : -</t>
  </si>
  <si>
    <t>ประเภทอื่น</t>
  </si>
  <si>
    <t>1.  ค่าวิทยุติดตามตัว</t>
  </si>
  <si>
    <t>2.  ค่าโอนเปลี่ยนสิทธิเจ้าของโทรศัพท์มือถือ</t>
  </si>
  <si>
    <r>
      <t xml:space="preserve">    - </t>
    </r>
    <r>
      <rPr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  <charset val="222"/>
      </rPr>
      <t xml:space="preserve"> กพก., กพล., กอบ., ศสฟ. เป็นผู้ตั้งงบประมาณ ในภาพรวม</t>
    </r>
  </si>
  <si>
    <t>3.  ค่าตอบแทนในการใช้ความถี่วิทยุ</t>
  </si>
  <si>
    <t>4.  ค่าเช่าใช้บริการข้อมูลข่าวสารแบบ ALL - NEWS</t>
  </si>
  <si>
    <t>5.  ค่าธรรมเนียมขอหมายเลขโทรศัพท์</t>
  </si>
  <si>
    <t>6.  ค่าธรรมเนียมแรกเข้าเกี่ยวกับการสื่อสารทุกประเภท</t>
  </si>
  <si>
    <t>7.  ค่าใช้สัญญาณการสื่อสารด้วย GPRS</t>
  </si>
  <si>
    <t xml:space="preserve">8.  ค่าบริการสัญญาณทีวีลิขสิทธิ์ </t>
  </si>
  <si>
    <t>9.  ค่าใช้บริการ GPS</t>
  </si>
  <si>
    <t>10. ค่าใช้บริการ SMS</t>
  </si>
  <si>
    <t>11. ค่าส่งข้อมูลแบบ Paperless ระหว่าง กฟภ. กับหน่วยงานภายนอก</t>
  </si>
  <si>
    <t>5-3-03-301-0</t>
  </si>
  <si>
    <t xml:space="preserve">ค่าเช่าที่ดิน ค่าธรรมเนียมต่อสัญญา ที่สัญญาเช่าน้อยกว่าหรือเท่ากับ 12 เดือน </t>
  </si>
  <si>
    <t>ให้พิจารณาแผนงานที่เกี่ยวข้อง และความจำเป็นที่ต้องเช่าที่ดิน หรือ การผูกพันตาม</t>
  </si>
  <si>
    <t>สัญญาเช่าที่จะจ่ายในปีงบประมาณที่ขอตั้ง</t>
  </si>
  <si>
    <t>5-3-03-302-0</t>
  </si>
  <si>
    <t>ค่าเช่าอาคาร/พื้นที่เพื่อใช้เป็นสำนักงาน เช่น อาคารสำนักงาน  กฟส. กฟย.</t>
  </si>
  <si>
    <t xml:space="preserve">ให้พิจารณาแผนงานที่เกี่ยวข้อง และความจำเป็นที่ต้องเช่าสิ่งปลูกสร้าง หรือ </t>
  </si>
  <si>
    <t xml:space="preserve">ค่าเช่าพื้นที่นอกสำนักงานเพื่อรับชำระเงิน ที่สัญญาเช่าน้อยกว่าหรือเท่ากับ 12 </t>
  </si>
  <si>
    <t>การผูกพันตาม สัญญาเช่าที่จะจ่ายในปีงบประมาณที่ขอตั้ง</t>
  </si>
  <si>
    <t>เดือน</t>
  </si>
  <si>
    <t>5-3-03-303-0</t>
  </si>
  <si>
    <t>ค่าเช่าเครื่องคอมพิวเตอร์ และอุปกรณ์ต่อพ่วง เช่น printer, scanner, ค่าเช่าเครื่อง</t>
  </si>
  <si>
    <t xml:space="preserve">ให้พิจารณาแผนงานที่เกี่ยวข้อง และความจำเป็นที่ต้องเช่าเครื่องคอมพิวเตอร์ หรือ </t>
  </si>
  <si>
    <t xml:space="preserve">คอมพิวเตอร์จดหน่วย ที่มีลักษณะการเช่า ดังนี้ </t>
  </si>
  <si>
    <t>1. เช่าน้อยกว่าหรือเท่ากับ 12 เดือน</t>
  </si>
  <si>
    <t>2. เช่ามากกว่า 12 เดือน แต่มูลค่าตลาดของสินทรัพย์ที่เช่ามีราคาต่อหน่วยน้อยกว่า</t>
  </si>
  <si>
    <t>หรือเท่ากับ 150,000 บาท</t>
  </si>
  <si>
    <t>5-3-03-304-0</t>
  </si>
  <si>
    <t xml:space="preserve">ค่าเช่าเครื่องถ่ายเอกสารที่มีลักษณะการเช่า ดังนี้ </t>
  </si>
  <si>
    <t>3. การจ่ายค่าเช่าเป็นอัตราผันแปร</t>
  </si>
  <si>
    <t>5-3-03-306-0</t>
  </si>
  <si>
    <t>ค่าเช่าโปรแกรมคอมพิวเตอร์สำเร็จรูปเพื่อการใช้งานในระบบงานต่างๆ,</t>
  </si>
  <si>
    <t>ให้พิจารณาแผนงานที่เกี่ยวข้อง และความจำเป็นตามสัญญาเช่าโปรแกรมสำเร็จรูปที่จะจ่ายใน</t>
  </si>
  <si>
    <t xml:space="preserve"> ใบอนุญาตซอฟต์แวร์ ที่มีลักษณะการเช่า ดังนี้ </t>
  </si>
  <si>
    <t>ปีงบประมาณนั้น</t>
  </si>
  <si>
    <t>5-3-03-307-0</t>
  </si>
  <si>
    <t>ค่าเช่าเครื่องบันทึกข้อมูลการเดินทาง</t>
  </si>
  <si>
    <t>ค่าเช่าเครื่องบันทึกข้อมูลการเดินทางของรถ (GPS) ที่ติดตั้งตามประกาศกรม</t>
  </si>
  <si>
    <t>ประมาณการตามจำนวนรถที่ต้องติดตั้งเครื่องบันทึกข้อมูลการเดินทางของรถ</t>
  </si>
  <si>
    <t>ของรถ</t>
  </si>
  <si>
    <t>การขนส่งทางบก ให้ติดตั้งเครื่องบันทึกข้อมูลการเดินทางของรถก่อนการ</t>
  </si>
  <si>
    <t>จดทะเบียนหรือก่อนการตรวจสภาพเพื่อต่ออายุทะเบียนของรถ</t>
  </si>
  <si>
    <t>5-3-03-399-0</t>
  </si>
  <si>
    <t xml:space="preserve">ค่าเช่าสินทรัพย์อื่น ๆ </t>
  </si>
  <si>
    <t>ค่าเช่าสินทรัพย์อื่น ๆ เช่น   ค่าเช่าท่าจอดเรือ ค่าเช่าเครื่องกำเนิดไฟฟ้า</t>
  </si>
  <si>
    <t>ให้พิจารณาแผนงานที่เกี่ยวข้อง และความจำเป็นตามสัญญาเช่าสินทรัพย์อื่น ๆ ที่จะจ่ายใน</t>
  </si>
  <si>
    <t>ค่าเช่าเครื่องตัดหญ้า  ค่าเช่าตู้นิรภัย ค่าเช่าเครื่องออกบัตรคิว</t>
  </si>
  <si>
    <t>ค่าเช่าผ่านระบบจำหน่าย กฟน. กฟผ.ค่าใช้บริการระบบแจ้งเตือนภัย</t>
  </si>
  <si>
    <t>ผู้บุกรุกและอัคคีภัยอัตโนมัติ</t>
  </si>
  <si>
    <t>5-3-03-401-0</t>
  </si>
  <si>
    <t>ค่าจ้างเหมาทำความสะอาดสำนักงาน  สถานีจ่ายไฟ  ค่าจ้างเหมา</t>
  </si>
  <si>
    <t xml:space="preserve">ซักผ้าห่ม ผ้าปูที่นอน ฯลฯ ห้องอยู่เวรแก้ไฟขัดข้อง ค่าจ้างเหมาขัดพื้น </t>
  </si>
  <si>
    <t xml:space="preserve">          ประมาณการจากข้อมูลปีก่อนหน้าและปัจจุบัน</t>
  </si>
  <si>
    <t>เคลือบเงาพื้น</t>
  </si>
  <si>
    <r>
      <t xml:space="preserve"> 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   แต่ละหน่วยงานเป็นผู้ประมาณเอง</t>
    </r>
  </si>
  <si>
    <r>
      <t xml:space="preserve">          </t>
    </r>
    <r>
      <rPr>
        <u/>
        <sz val="13"/>
        <rFont val="BrowalliaUPC"/>
        <family val="2"/>
        <charset val="222"/>
      </rPr>
      <t>สำนักงานใหญ่</t>
    </r>
    <r>
      <rPr>
        <sz val="13"/>
        <rFont val="BrowalliaUPC"/>
        <family val="2"/>
        <charset val="222"/>
      </rPr>
      <t xml:space="preserve">    กอภ. เป็นผู้ตั้งงบประมาณให้ในภาพรวม</t>
    </r>
  </si>
  <si>
    <t>5-3-03-402-0</t>
  </si>
  <si>
    <t>ค่ารักษาความปลอดภัยสำนักงาน สถานีจ่ายไฟ คลังพัสดุ ฯลฯ</t>
  </si>
  <si>
    <t>5-3-03-403-0</t>
  </si>
  <si>
    <t xml:space="preserve">ค่าจ้างเหมาทำสวนหย่อม ค่าจ้างคนงานรายวันตัดหญ้า </t>
  </si>
  <si>
    <t>5-3-03-404-0</t>
  </si>
  <si>
    <t xml:space="preserve">ค่าบำรุงรักษาบริเวณสำนักงาน  ได้แก่ </t>
  </si>
  <si>
    <t xml:space="preserve">1. ค่าน้ำมันเชื้อเพลิงและน้ำมันเครื่องสำหรับเครื่องตัดหญ้า เครื่องเลื่อยยนต์ </t>
  </si>
  <si>
    <t xml:space="preserve">   เครื่องปั๊มน้ำที่ใช้ในบริเวณสำนักงาน</t>
  </si>
  <si>
    <t xml:space="preserve">2. ค่าถังดับเพลิง  ค่าน้ำยาดับเพลิง    </t>
  </si>
  <si>
    <t xml:space="preserve">3. ค่าเก็บขยะ  ค่ารถดูดสิ่งปฏิกูล  </t>
  </si>
  <si>
    <t>4. ค่าต้นไม้ประดับสวนสำนักงาน  กรรไกรตัดแต่งต้นไม้  ค่าปุ๋ย</t>
  </si>
  <si>
    <t xml:space="preserve">   ค่าน้ำยากำจัดวัชพืช  ค่าม้าหิน  ม้านั่ง</t>
  </si>
  <si>
    <t>5. ค่ากำจัดปลวก  น้ำยากำจัดปลวก</t>
  </si>
  <si>
    <t>5-3-03-901-0</t>
  </si>
  <si>
    <t>ค่าเชื้อเพลิงที่ใช้กับยานพาหนะทุกชนิด รวมทั้งค่าเชื้อเพลิงรถพ่วง</t>
  </si>
  <si>
    <t>จัดทำรายละเอียด จำนวนการใช้เชื้อเพลิง ของยานพาหนะทุกประเภทในปีปัจจุบัน</t>
  </si>
  <si>
    <t>(Mobile) บรรทุกเครื่องกำเนิดไฟฟ้า</t>
  </si>
  <si>
    <t>และยานพาหนะที่คาดว่าจะได้ใหม่ ให้สอดคล้องกับแผนงานหน่วยงานตาม</t>
  </si>
  <si>
    <t>ภาระหน้าที่ของแผนปฏิบัติ และงานธุรกิจเสริม ประกอบกับพิจารณาข้อมูล</t>
  </si>
  <si>
    <t>ก่อนหน้าและปัจจุบันด้วย โดยให้ประมาณการลิตรละ 35 บาท</t>
  </si>
  <si>
    <t>5-3-03-902-0</t>
  </si>
  <si>
    <t>ค่าหนังสือ ตำรา คู่มือ เอกสารวิชาการ หนังสือความรู้ทั่วไป หนังสือ -</t>
  </si>
  <si>
    <t>สันทนาการ ซีดีรอม  วีซีดี  ดีวีดี  หนังสืออิเล็คทรอนิคส์ (e-Book)</t>
  </si>
  <si>
    <t>ข้อมูลอิเล็คทรอนิคส์ (e-Content)  หนังสือพิมพ์  นิตยสาร</t>
  </si>
  <si>
    <t xml:space="preserve">ค่าสมาชิกวารสารและความรู้ต่าง ๆ </t>
  </si>
  <si>
    <t>5-3-03-903-0</t>
  </si>
  <si>
    <t>ค่าอัดประจุไฟฟ้ายานพาหนะ</t>
  </si>
  <si>
    <t>ค่าอัดประจุไฟฟ้าที่ใช้กับยานยนต์ไฟฟ้า</t>
  </si>
  <si>
    <t>5-3-03-999-0</t>
  </si>
  <si>
    <t>ค่าใช้จ่ายเบ็ดเตล็ดอื่น  ได้แก่</t>
  </si>
  <si>
    <t>1. ค่าถ่ายรูปประกอบเอกสารการละเมิด</t>
  </si>
  <si>
    <t>2. ค่าบัตรแสดงตัวพนักงาน (เฉพาะ สนญ.)</t>
  </si>
  <si>
    <t>3. ค่าเคลือบบัตร กรอบรูปผู้บริหาร</t>
  </si>
  <si>
    <t>4. ค่าธงชาติ  ค่าป้ายทุกชนิดที่ติดในสำนักงาน เช่น  ป้ายแผนก</t>
  </si>
  <si>
    <t xml:space="preserve">   ป้ายประตูหนีไฟ  ป้ายห้องน้ำ ฯลฯ</t>
  </si>
  <si>
    <t xml:space="preserve">5. ค่าฟิล์มถ่ายรูป ค่าน้ำยาล้างฟิล์ม ฯลฯ </t>
  </si>
  <si>
    <t>6. ค่าเสื้อดับเพลิง</t>
  </si>
  <si>
    <t>7. ค่าติดตั้งมาตรวัดน้ำ</t>
  </si>
  <si>
    <t>8. ค่าจ้างลูกจ้างเพื่อปฏิบัติงานด้านธุรการของงานโครงการ ซึ่งสามารถระบุ</t>
  </si>
  <si>
    <t xml:space="preserve">   หมายเลขงานได้</t>
  </si>
  <si>
    <t>5-3-04-001-0</t>
  </si>
  <si>
    <t>ค่าใช้จ่ายอันเกี่ยวเนื่องกับการเริ่มงาน  การวางแผนคิดค้นต่าง ๆ</t>
  </si>
  <si>
    <t>ให้หน่วยงานที่มีงานวิจัยที่ต้องดำเนินการ ให้จัดทำแผนงานโดยละเอียด พร้อมทั้ง</t>
  </si>
  <si>
    <t>- บันทึก กวน.(ก) 239/2559 ลว. 8 ก.ค. 2559</t>
  </si>
  <si>
    <t>ที่ทำไปโดยมุ่งหวังว่าจะพบความรู้ ความเข้าใจทางเทคนิคใหม่ ๆ ประกอบด้วย</t>
  </si>
  <si>
    <t>วงเงิน และให้คำนึงถึงความพร้อม ความสามารถ ในการดำเนินการ  และให้</t>
  </si>
  <si>
    <t xml:space="preserve">  เรื่อง การบันทึกข้อมูลด้านบัญชีค่าใช้จ่ายและการจัดสรรงบประมาณ</t>
  </si>
  <si>
    <t>1. ค่าใช้จ่ายในการวิจัยตามที่ กฟภ. มีแผนงานรองรับ</t>
  </si>
  <si>
    <t>ประมาณการรวมถึง ภาระผูกพันที่จะต้องจ่ายเงินในปีที่ตั้งงบประมาณ</t>
  </si>
  <si>
    <t xml:space="preserve">  ในงานวิจัยและนวัตกรรม</t>
  </si>
  <si>
    <t>2. ค่าใช้จ่ายที่ กฟภ. ให้ทุนสำหรับการวิจัยของกองทุนการวิจัย พัฒนาและนวัตกรรม</t>
  </si>
  <si>
    <t>และจัดส่งให้ กงป. เพื่อรวบรวมนำเสนอคณะอนุกรรมการพิจารณางบประมาณ โดยคณะอนุกรรมการได้</t>
  </si>
  <si>
    <t xml:space="preserve">   ของ กฟภ. รวมถึงค่าอุปกรณ์ที่ใช้ในการวิจัยด้วย (ที่ไม่ใช่ทรัพย์สิน กฟภ.)</t>
  </si>
  <si>
    <t>แต่งตั้งคณะทำงานย่อยเป็นผู้พิจารณาความจำเป็นของกิจกรรมต่างๆ ที่หน่วยงานขอตั้ง</t>
  </si>
  <si>
    <t>3. ค่าใช้จ่ายในการจัดทำสิ่งประดิษฐ์ค่าใช้จ่ายในการส่งเสริมทักษะให้ผู้ประดิษฐ์ และ</t>
  </si>
  <si>
    <t xml:space="preserve">   ค่าใช้จ่ายในการเผยแพร่ผลงานวิจัยและสิ่งประดิษฐ์ที่เกิดขึ้นในระดับ 1 - 5 ของ</t>
  </si>
  <si>
    <t>กนว. กำหนดแนวทางการจัดสรรงบประมาณสำหรับพัฒนากระบวนการส่งเสริมและสนับสนุนสิ่งประดิษฐ์</t>
  </si>
  <si>
    <t>- บันทึก กวน.(ก) 1370/2561 ลว. 13 ธ.ค. 2561</t>
  </si>
  <si>
    <t xml:space="preserve">   ความพร้อมของเทคโนโลยี (TRL)</t>
  </si>
  <si>
    <t xml:space="preserve">และนวัตกรรมมาประยุกต์ใช้เพื่อเสริมประสิทธิภาพการปฏิบัติงานของ กฟภ. </t>
  </si>
  <si>
    <t xml:space="preserve">  เรื่อง ขออนุมัติหลักการพัฒนากระบวนการส่งเสริมและสนับสนุน</t>
  </si>
  <si>
    <t xml:space="preserve">4. ค่าใช้จ่ายในการจัดประกวด แข่งขันสิ่งประดิษฐ์ รวมถึงค่าใช้จ่ายในการเดินทาง
</t>
  </si>
  <si>
    <t>ตามอนุมัติ ผวก ลงวันที่ 2 มกราคม 2562 (หนังสือเลขที่ กวน.(ก) 1370/2561) กำหนดวิธีการจัดสรรกรอบ</t>
  </si>
  <si>
    <t xml:space="preserve">  สิ่งประดิษฐ์และนวัตกรรม กฟภ. </t>
  </si>
  <si>
    <t xml:space="preserve">   ของผู้ร่วมงาน</t>
  </si>
  <si>
    <t>วงเงินงบประมาณให้สอดคล้องกับจำนวนหน่วยงานภายในสังกัด ซึ่งแบ่งเป็นหน่วยงานสังกัดสำนักงานใหญ่</t>
  </si>
  <si>
    <t>- บันทึก กวน.(นผ.) 480/2564 ลว. 22 เม.ย. 2564</t>
  </si>
  <si>
    <t>5. ค่าใช้จ่ายในการจัดซื้อจัดจ้าง รวมถึงการจ้างที่ปรึกษาเพื่อการวิจัยและพัฒนา</t>
  </si>
  <si>
    <t>และหน่วยงานสังกัดการไฟฟ้าเขต (กฟข.) โดยใช้ฐานการคำนวณจากจำนวนหน่วยงานในสังกัดตั้งแต่หน่วย</t>
  </si>
  <si>
    <t xml:space="preserve">  เรื่อง การจัดสรรงบประมาณสำหรับใช้ในการจัดทำสิ่งประดิษฐ์และ</t>
  </si>
  <si>
    <t xml:space="preserve">   เพื่อให้ได้ผลงานวิจัย องค์ความรู้ นวัตกรรมผลิตภัณฑ์และบริการ นวัตกรรม</t>
  </si>
  <si>
    <t>งานระดับกอง หรือ กฟฟ. ชั้น 1-3 คูณด้วยอัตราต่อหน่วยงาน (อัตราต่อหน่วยงานเท่ากับ 50,000.-บาท)</t>
  </si>
  <si>
    <t xml:space="preserve">  นวัตกรรมต้นแบบประจำปี 2565</t>
  </si>
  <si>
    <t xml:space="preserve">   กระบวนการ หรือนวัตกรรมรูปแบบธุรกิจใหม่</t>
  </si>
  <si>
    <r>
      <rPr>
        <b/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</rPr>
      <t xml:space="preserve"> </t>
    </r>
    <r>
      <rPr>
        <b/>
        <sz val="13"/>
        <rFont val="BrowalliaUPC"/>
        <family val="2"/>
      </rPr>
      <t>รผก.  ฝวก. สดท. และ สตภ. เป็นผู้รับผิดชอบตั้งงบประมาณให้ในภาพรวมของสายงาน</t>
    </r>
  </si>
  <si>
    <t>6. ค่าใช้จ่ายในการจัดกิจกรรมเสริมสร้างความรู้ ทักษะด้านนวัตกรรมแก่ผู้เข้าร่วม</t>
  </si>
  <si>
    <r>
      <rPr>
        <b/>
        <sz val="13"/>
        <rFont val="BrowalliaUPC"/>
        <family val="2"/>
      </rPr>
      <t xml:space="preserve">                         </t>
    </r>
    <r>
      <rPr>
        <sz val="13"/>
        <rFont val="BrowalliaUPC"/>
        <family val="2"/>
      </rPr>
      <t xml:space="preserve"> โดยคำนวณจาก จำนวน </t>
    </r>
    <r>
      <rPr>
        <b/>
        <u/>
        <sz val="13"/>
        <rFont val="BrowalliaUPC"/>
        <family val="2"/>
      </rPr>
      <t>กอง</t>
    </r>
    <r>
      <rPr>
        <sz val="13"/>
        <rFont val="BrowalliaUPC"/>
        <family val="2"/>
      </rPr>
      <t xml:space="preserve"> ในสายงาน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</rPr>
      <t xml:space="preserve"> 50,000 บาท</t>
    </r>
  </si>
  <si>
    <t>กิจกรรม  เพื่อยกระดับความรู้ความสามารถด้านนวัตกรรม และนำไปประยุกต์ใช้</t>
  </si>
  <si>
    <t>ในการพัฒนาสิ่งประดิษฐ์หรือนวัตกรรม เพื่อปรับปรุงกระบวนการทำงานให้มี</t>
  </si>
  <si>
    <t>ประสิทธิภาพ หรือต่อยอดนวัตกรรมเชิงพาณิชย์</t>
  </si>
  <si>
    <t>5-3-05-001-0</t>
  </si>
  <si>
    <t xml:space="preserve">ค่าใช้จ่ายเกี่ยวกับงานบำรุงรักษาเชิงป้องกัน ระบบไฟฟ้าและระบบควบคุมของ กฟภ. </t>
  </si>
  <si>
    <t>พิจารณาจากแผนงานที่หน่วยงานต้องดำเนินการดูแลระบบไฟฟ้าและระบบควบคุม  โดยให้จัดทำ</t>
  </si>
  <si>
    <t>ค่าอุปกรณ์เพื่อเปลี่ยนทดแทนก่อนชำรุด ค่าจ้างบำรุงรักษา หรือค่าจ้างเหมาตรวจสอบ</t>
  </si>
  <si>
    <t>รายละเอียดแผนงาน พร้อมวงเงิน ให้ชัดเจน และจัดส่งให้ กงป. เพื่อรวบรวมนำเสนอคณะอนุกรรมการ</t>
  </si>
  <si>
    <t>ระบบไฟฟ้าและระบบควบคุมไม่ให้เกิดชำรุดเสียหาย เช่น งานจ้างบำรุงรักษาอุปกรณ์</t>
  </si>
  <si>
    <t>พิจารณางบประมาณ โดยคณะอนุกรรมการได้แต่งตั้งคณะทำงานย่อยเป็นผู้พิจารณาความจำเป็นของ</t>
  </si>
  <si>
    <t>ในระบบไฟฟ้า (หม้อแปลงระบบจำหน่าย, Circuit Switcher, CSCS) งานจ้าง</t>
  </si>
  <si>
    <t>กิจกรรมต่างๆ ที่หน่วยงานขอตั้ง</t>
  </si>
  <si>
    <t>ตรวจสอบหรือสำรวจสายเคเบิลใต้ดิน/ใต้น้ำ การจัดซื้อวัสดุอุปกรณ์ที่ไม่มีรหัสพัสดุ</t>
  </si>
  <si>
    <t>เพื่อเปลี่ยนทดแทนก่อนชำรุด ค่าเทคอนกรีตใต้โคนเสาเพื่อป้องกันไฟไหม้ ค่าสีสะท้อน</t>
  </si>
  <si>
    <t>แสงและอุปกรณ์พ่น-ทา โคนเสา ตาข่ายล้อมรอบสถานีไฟฟ้า อุปกรณ์ป้องกันสัตว์</t>
  </si>
  <si>
    <t>ค่าน้ำล้างลูกถ้วยในระบบจำหน่าย ฯลฯ</t>
  </si>
  <si>
    <t>5-3-05-002-0</t>
  </si>
  <si>
    <t>ค่าจ้างเหมาบุคคลภายนอกตัดต้นไม้ใกล้แนวระบบไฟฟ้า ทั้งงานระบบ</t>
  </si>
  <si>
    <t>ในปี 2568 ให้หน่วยงานตั้งงบประมาณตามแบบฟอร์มที่ กบร. ได้จัดทำขึ้นเพื่อให้เป็น</t>
  </si>
  <si>
    <t xml:space="preserve"> - บันทึก กบร.(ก) 1950 / 2556 ลว. 1 ต.ค. 2556 เรื่อง ขออนุมัติ</t>
  </si>
  <si>
    <t>จำหน่ายแรงสูงและแรงต่ำ ซึ่งเป็นการจ้างเหมาที่รวมค่าแรง และ</t>
  </si>
  <si>
    <t xml:space="preserve">มาตรฐานเดียวกัน และจัดส่งให้ กงป. เพื่อรวบรวมนำเสนอคณะอนุกรรมการพิจารณางบประมาณ </t>
  </si>
  <si>
    <t xml:space="preserve">   ปรับปรุงวิธีการในการจัดทำราคากลางงานจ้างเหมาเอกชน</t>
  </si>
  <si>
    <t>ค่าอุปกรณ์ต่าง ๆ</t>
  </si>
  <si>
    <t>โดยคณะอนุกรรมการได้แต่งตั้งคณะทำงานย่อยเป็นผู้พิจารณาความจำเป็นของกิจกรรมต่างๆ ที่</t>
  </si>
  <si>
    <t xml:space="preserve">   ตัดต้นไม้ใกล้แนวระบบไฟฟ้า</t>
  </si>
  <si>
    <t>หน่วยงานขอตั้ง</t>
  </si>
  <si>
    <t>5-3-05-101-0</t>
  </si>
  <si>
    <t>ค่าวัสดุเบิกจากคลังเพื่อซ่อมแซม</t>
  </si>
  <si>
    <t>1. แสดงราคาทุนถัวเฉลี่ยของวัสดุที่ใช้ไปโดยเบิกจากคลังพัสดุ สำหรับ</t>
  </si>
  <si>
    <t>ประมาณการจากแผนงานที่จะดำเนินการในปี 2568 และจัดส่งให้ กงป. เพื่อรวบรวมนำเสนอคณะ</t>
  </si>
  <si>
    <t>บำรุงรักษาและบริการ</t>
  </si>
  <si>
    <t xml:space="preserve">  ซ่อมแซมและบำรุงรักษา เปลี่ยนเสาไฟฟ้า สายไฟฟ้า และหรืออุปกรณ์</t>
  </si>
  <si>
    <t>อนุกรรมการพิจารณางบประมาณ โดยคณะอนุกรรมการได้แต่งตั้งคณะทำงานย่อยเป็นผู้พิจารณา</t>
  </si>
  <si>
    <t xml:space="preserve">  ระบบจำหน่าย ระบบสายส่ง ที่ชำรุดเสียหายเล็กน้อยเป็นบางจุด (ไม่รวม</t>
  </si>
  <si>
    <t>ความจำเป็นของกิจกรรมต่างๆ ที่หน่วยงานขอตั้ง</t>
  </si>
  <si>
    <t xml:space="preserve">  มูลค่าวัสดุที่เบิกไปซ่อมยานพาหนะ) เก็บข้อมูลดังกล่าวไว้ในระบบบริหาร</t>
  </si>
  <si>
    <t xml:space="preserve">  งานบำรุงรักษา (PM) และระบบบริหารกระแสไฟฟ้าขัดข้อง (OMS)</t>
  </si>
  <si>
    <t>2. แสดงราคาทุนถัวเฉลี่ยของวัสดุที่ใช้ไปโดยเบิกจากคลังพัสดุ สำหรับ</t>
  </si>
  <si>
    <t xml:space="preserve">  บริการผู้ใช้ไฟ  (ไม่รวมมูลค่าวัสดุที่เบิกไปซ่อมยานพาหนะ) เก็บข้อมูล</t>
  </si>
  <si>
    <t xml:space="preserve">  ดังกล่าวไว้ในระบบบริหารงานบริการ (WMS)</t>
  </si>
  <si>
    <r>
      <t xml:space="preserve"> หมายเหตุ </t>
    </r>
    <r>
      <rPr>
        <sz val="13"/>
        <rFont val="BrowalliaUPC"/>
        <family val="2"/>
        <charset val="222"/>
      </rPr>
      <t>ไม่รวมถึง  มิเตอร์ ซี.ที. พี.ที. หม้อแปลง อุปกรณ์ป้องกันและ</t>
    </r>
  </si>
  <si>
    <t xml:space="preserve">              สวิตช์ เครื่องกำเนิดไฟฟ้า สวิตช์เกียร์ อุปกรณ์ควบคุมใน</t>
  </si>
  <si>
    <t xml:space="preserve">              สถานีไฟฟ้าและอุปกรณ์สื่อสาร  </t>
  </si>
  <si>
    <t>5-3-05-103-0</t>
  </si>
  <si>
    <t>ค่าซ่อมแซมบำรุงรักษา-ระบบไฟฟ้า</t>
  </si>
  <si>
    <t xml:space="preserve">ค่าใช้จ่ายเกี่ยวกับงานบำรุงรักษาเชิงแก้ไขระบบไฟฟ้าและระบบควบคุมของ กฟภ. </t>
  </si>
  <si>
    <t xml:space="preserve">ที่ชำรุดให้กลับมาใช้งานได้ตามปกติ เช่น ค่าจ้างซ่อมหม้อแปลงที่ชำรุด </t>
  </si>
  <si>
    <t>ค่าจ้างซ่อมอุปกรณ์ในระบบ CSCS, FRTU, Circuit Switcher, RCS, งานซ่อมแซม</t>
  </si>
  <si>
    <t>และหาจุดชำรุดของสายเคเบิลใต้ดิน/ใต้น้ำ รวมถึงค่าซื้อวัสดุอุปกรณ์ที่ไม่มีรหัสพัสดุ</t>
  </si>
  <si>
    <t xml:space="preserve">เพื่อใช้ซ่อมแซม ให้ระบบไฟฟ้าหรือระบบควบคุมสามารถกลับมาใช้งานได้ตามปกติ </t>
  </si>
  <si>
    <t>ประกอบด้วยการซ่อมแซมทรัพย์สินกรณีเสียหายจากการใช้งานปกติ  กรณีเสียหาย</t>
  </si>
  <si>
    <t>จากภัยธรรมชาติ กรณีรถยนต์ชนเสาไฟฟ้าและกรณีถูกโจรกรรม</t>
  </si>
  <si>
    <t>5-3-05-104-0</t>
  </si>
  <si>
    <t>ค่าซื้อวัสดุอุปกรณ์ทุกชนิด ค่าซ่อมแซมหรือค่าบริการจากบุคคลภายนอก</t>
  </si>
  <si>
    <t xml:space="preserve">ให้พิจารณาอาคารหรือสำนักงานที่ใช้อยู่ต้องดำเนินการซ่อมแซมบำรุงรักษาอย่างไร </t>
  </si>
  <si>
    <t>ค่าวัสดุอุปกรณ์รวมค่าซ่อมแซมหรือค่าบริการจากบุคคลภายนอก  เพื่อใช้</t>
  </si>
  <si>
    <t>คิดเป็นวงเงินเท่าไร ให้รวบรวมตั้งงบประมาณไว้</t>
  </si>
  <si>
    <t>ซ่อมแซมอาคาร รวมถึง ซ่อมลิฟท์ ซ่อมฝ้าเพดาน ซ่อมระบบปรับอากาศ</t>
  </si>
  <si>
    <t>ของอาคาร ติดฟิล์มกรองแสงอาคาร ฯลฯ ประกอบด้วยการซ่อมแซม</t>
  </si>
  <si>
    <t>ทรัพย์สินกรณีเสียหายจากการใช้งานปกติ กรณีเสียหายจากภัยธรรมชาติ</t>
  </si>
  <si>
    <t>5-3-05-105-0</t>
  </si>
  <si>
    <t>ค่าซ่อมแซมบำรุงรักษายานพาหนะ</t>
  </si>
  <si>
    <t xml:space="preserve"> 1. ค่าซื้อวัสดุอุปกรณ์ทุกชนิด ค่าซ่อมแซมหรือค่าบริการจากบุคคลภายนอก</t>
  </si>
  <si>
    <t>ให้พิจารณาจากข้อมูลปีก่อนหน้า และปีปัจจุบัน พร้อมทั้งให้พิจารณาสอดคล้องกับแผนงานด้วย</t>
  </si>
  <si>
    <t>ค่าวัสดุอุปกรณ์รวมค่าซ่อมแซมหรือค่าบริการจากบุคคลภายนอก รวมถึง</t>
  </si>
  <si>
    <t>เช่น ขอให้ดูในรอบปีเสียก่อนว่ามีการซ่อมบำรุงยานพาหนะมากน้อยเพียงใด ในเชิงปริมาณ</t>
  </si>
  <si>
    <t xml:space="preserve">ค่าวัสดุเบิกจากคลัง  เพื่อใช้ซ่อมแซมยานพาหนะที่เป็นของ กฟภ. </t>
  </si>
  <si>
    <t>แล้วแปลงมาเป็นจำนวนเงิน</t>
  </si>
  <si>
    <t>โดยครอบคลุมถึงค่าใช้จ่ายต่อไปนี้</t>
  </si>
  <si>
    <t>1.1 ค่าน้ำมันหล่อลื่น น้ำกลั่น ที่ใช้กับยานพาหนะ (ยกเว้นรถฟอล์คลิฟท์)</t>
  </si>
  <si>
    <t>1.2 ค่าปะยาง ค่าเปลี่ยนยาง ฟิล์มกรองแสง ผ้าใบคลุมรถบรรทุก</t>
  </si>
  <si>
    <t>1.3 ค่าซ่อมวิทยุติดรถยนต์ ซ่อมเกียร์ ซ่อมเบรค ซ่อมท่อไอเสีย</t>
  </si>
  <si>
    <t>1.4 ค่าเคาะ ปะผุ ทำสี ทำเบาะ ค่าเปลี่ยนไส้กรอง กระจกรถ</t>
  </si>
  <si>
    <t>1.5 ค่าถ่ายน้ำมันเครื่อง เปลี่ยนแบตเตอรี่ ล้างอัดฉีด น้ำยาแอร์</t>
  </si>
  <si>
    <t>1.6 ค่าแม่แรง</t>
  </si>
  <si>
    <t>1.7 ค่าถังดับเพลิงติดรถ</t>
  </si>
  <si>
    <t>รวมถึงค่าความรับผิดส่วนแรก หรือ ค่าเสียหายส่วนแรก หรือ ค่าใช้จ่าย</t>
  </si>
  <si>
    <t>ที่เป็นข้อยกเว้นไม่อยู่ในความคุ้มครองของกรมธรรม์ประกันภัย</t>
  </si>
  <si>
    <t xml:space="preserve"> 2. ค่าล้างอัดฉีดของยานพาหนะตามสัญญาเช่า</t>
  </si>
  <si>
    <t>5-3-05-106-0</t>
  </si>
  <si>
    <t>ค่าบำรุงรักษาซ่อมแซม - ระบบ</t>
  </si>
  <si>
    <t xml:space="preserve">ค่าซื้ออุปกรณ์ทุกชนิด ค่าซ่อมแซมหรือ ค่าบริการจากบุคคลภายนอก </t>
  </si>
  <si>
    <t xml:space="preserve">ให้พิจารณาจากเครื่องคอมพิวเตอร์, Notebook, printer และ scanner ที่หมดระยะเวลารับประกัน </t>
  </si>
  <si>
    <t>สารสนเทศ</t>
  </si>
  <si>
    <t>ค่าวัสดุอุปกรณ์รวมค่าซ่อมแซมหรือค่าบริการจากบุคคลภายนอก</t>
  </si>
  <si>
    <t xml:space="preserve">โดยประมาณการ 120 บาท ต่อ เครื่อง ต่อ เดือน </t>
  </si>
  <si>
    <t xml:space="preserve">เพื่อใช้ซ่อมแซมคอมพิวเตอร์  และอุปกรณ์ต่อพ่วง เช่น  printer  scanner </t>
  </si>
  <si>
    <t>หรือ projector  เป็นต้น   หรือ ค่าแบตเตอรี่ Notebook , Mouse ,</t>
  </si>
  <si>
    <t>Keyborad หรือ สาย HDMI ที่ซื้อมาเพื่อทดแทนอุปกรณ์ส่วนควบของอุปกรณ์</t>
  </si>
  <si>
    <t>อิเล็กทรอนิกส์เดิมที่หมดสภาพการใช้งาน รวมถึงค่าบำรุงรักษาซอฟต์แวร์</t>
  </si>
  <si>
    <t>5-3-05-107-0</t>
  </si>
  <si>
    <t>ค่าบำรุงรักษาระบบจำหน่ายที่พระ</t>
  </si>
  <si>
    <t xml:space="preserve">ค่าใช้จ่ายในการบำรุงรักษาระบบจำหน่ายในพระตำหนักฯ ที่ไม่ใช่ทรัพย์สินของ กฟภ. </t>
  </si>
  <si>
    <r>
      <t>ส่วนภูมิภาค</t>
    </r>
    <r>
      <rPr>
        <sz val="13"/>
        <rFont val="BrowalliaUPC"/>
        <family val="2"/>
        <charset val="222"/>
      </rPr>
      <t xml:space="preserve">       เขตที่ต้องรับภาระในการปรับปรุงระบบที่พระตำหนัก</t>
    </r>
  </si>
  <si>
    <t>ตำหนัก</t>
  </si>
  <si>
    <t>ในส่วนที่ กฟภ. ต้องรับภาระแต่ไม่รวมถึงงานก่อสร้าง (WBS : “R”) โดยระบุ</t>
  </si>
  <si>
    <t xml:space="preserve">                     เป็นผู้ตั้งงบประมาณ</t>
  </si>
  <si>
    <t>ศูนย์ต้นทุน (CCA) เท่านั้น</t>
  </si>
  <si>
    <r>
      <t>สำนักงานใหญ่</t>
    </r>
    <r>
      <rPr>
        <sz val="13"/>
        <rFont val="BrowalliaUPC"/>
        <family val="2"/>
        <charset val="222"/>
      </rPr>
      <t xml:space="preserve">     ผู้ดำรงตำแหน่งเลขานุการสำนักพระราชวังเป็นผู้ประมาณการ</t>
    </r>
  </si>
  <si>
    <t xml:space="preserve">                      ค่าใช้จ่าย ในกรณีที่ทรัพย์สินมิใช่เป็นของ กฟภ. โดยให้นำค่าใช้จ่าย</t>
  </si>
  <si>
    <t xml:space="preserve">                      ที่เกิดขึ้นในบัญชีนี้ มาตัดที่ศูนย์ต้นทุน ของที่เลขาฯเป็นผู้กำหนด</t>
  </si>
  <si>
    <t>5-3-05-109-0</t>
  </si>
  <si>
    <t>ค่าซื้อวัสดุซึ่งไม่มีรหัสพัสดุในระบบงานบริหารพัสดุ จัดซื้อตรงเพื่องาน ก่อสร้าง</t>
  </si>
  <si>
    <t>ให้พิจารณาจากข้อมูลปีก่อนหน้า และปีปัจจุบัน โดยพิจารณาถึงตามความจำเป็นและความเหมาะสม</t>
  </si>
  <si>
    <t>ในหมวดเบ็ดเตล็ด รวมทั้ง ค่าวัสดุงานด้านช่างที่เบิกจ่ายจาก งบทำการ เช่น</t>
  </si>
  <si>
    <t>1.ค่าสี อุปกรณ์เขียน-พ่น ที่มิใช่หน่วยงานบริหารเบิก</t>
  </si>
  <si>
    <t>2.ค่าน้ำมันรถโฟล์คลิฟท์ น้ำมันเครื่องทุ่นแรง น้ำมันเบนซินล้างอุปกรณ์</t>
  </si>
  <si>
    <t>3.ค่าเครื่องมือช่าง บันไดต่าง ๆ เชือก</t>
  </si>
  <si>
    <t>4.ค่าคีม ตะปู สกรู ลวดทองแดง ตลับเทปวัดระยะทาง เลื่อย</t>
  </si>
  <si>
    <t>5.ค่าผ้าดิบ น้ำยาโซเน็กซ์ไล่สนิม</t>
  </si>
  <si>
    <t xml:space="preserve">6.อิฐ หิน ปูน ทราย (ที่ไม่ได้ประมาณการไว้ในค่าวัสดุซื้อตรงเข้างานก่อสร้าง) </t>
  </si>
  <si>
    <t>5-3-05-110-0</t>
  </si>
  <si>
    <t>ค่าซ่อมแซมบำรุงรักษา - อุปกรณ์</t>
  </si>
  <si>
    <t>ค่าซื้อวัสดุอุปกรณ์ทุกชนิด  ค่าซ่อมแซมหรือค่าบริการจากบุคคลภายนอก</t>
  </si>
  <si>
    <t>พิจารณาแผนงานที่เกี่ยวข้องกับเรื่องที่ต้องทำและพิจารณาข้อมูลปีก่อนหน้าและปัจจุบัน</t>
  </si>
  <si>
    <t>ในสำนักงาน</t>
  </si>
  <si>
    <t>ค่าวัสดุอุปกรณ์รวมค่าซ่อมแซมหรือค่าบริการจากบุคคลภายนอก เพื่อใช้</t>
  </si>
  <si>
    <t>ซ่อมแซมอุปกรณ์ในสำนักงาน เช่น ซ่อมแซมเครื่องปรับอากาศ (ยกเว้น</t>
  </si>
  <si>
    <t xml:space="preserve">ค่าซ่อมระบบเครื่องปรับอากาศอาคารซึ่งเป็นทรัพย์สินประเภทอาคาร) </t>
  </si>
  <si>
    <t>ซ่อมแซมระบบไฟในอาคารสำนักงาน  ซ่อมแซมอุปกรณ์ระบบสื่อสารที่ติดตั้ง</t>
  </si>
  <si>
    <t xml:space="preserve">ในสำนักงาน ค่าซ่อมแซมครุภัณฑ์ ค่าไส้กรองตู้น้ำดื่ม ค่าโช้คอัพประตู ค่าหลอดไฟ </t>
  </si>
  <si>
    <t xml:space="preserve">ค่าลำโพงในสำนักงาน ค่าอุปกรณ์ สุขภัณฑ์ มู่ลี่ ค่าซ่อมเครื่องปั๊มน้ำ </t>
  </si>
  <si>
    <t>ค่าปูพรมใหม่ไม่เกิน 10 ตร.ม.</t>
  </si>
  <si>
    <t>5-3-05-111-0</t>
  </si>
  <si>
    <t>ค่าซ่อมแซมบำรุงรักษา - ระบบสื่อสาร</t>
  </si>
  <si>
    <t>ค่าซื้อวัสดุอุปกรณ์ที่ไม่มีรหัสพัสดุ ค่าวัสดุอุปกรณ์รวมค่าซ่อมแซมหรือ</t>
  </si>
  <si>
    <t>พิจารณาแผนงานที่เกี่ยวข้องกับเรื่องที่ต้องทำและพิจารณาข้อมูลก่อนหน้า และปีปัจจุบัน</t>
  </si>
  <si>
    <t>เคเบิลใยแก้วนำแสง</t>
  </si>
  <si>
    <t>ค่าบริการจากบุคคลภายนอก ค่าจ้างแรงงานซ่อมแซมบำรุงรักษา-เคเบิลใยแก้ว</t>
  </si>
  <si>
    <t>โดย กบข. เป็นผู้ตั้งงบประมาณภาพรวมของ กฟภ.</t>
  </si>
  <si>
    <t>นำแสง ( สำหรับงบทำการ ตามหลักการจำแนกประเภทรายจ่ายตามงบประมาณ)</t>
  </si>
  <si>
    <t>5-3-05-112-0</t>
  </si>
  <si>
    <t>ค่าอุปกรณ์ความปลอดภัย</t>
  </si>
  <si>
    <t>ค่าอุปกรณ์คุ้มครองความปลอดภัยส่วนบุคคล (PPE) สำหรับพนักงาน ลูกจ้าง และ</t>
  </si>
  <si>
    <t>พิจารณาตามความจำเป็นเหมาะสมโดยให้สอดคล้องกับจำนวนพนักงาน ลูกจ้าง และคนงาน</t>
  </si>
  <si>
    <t>คนงาน ได้แก่</t>
  </si>
  <si>
    <t xml:space="preserve"> 1. ค่าอุปกรณ์ป้องกันศีรษะ</t>
  </si>
  <si>
    <t xml:space="preserve"> 2. อุปกรณ์ป้องกันใบหน้าและดวงตา</t>
  </si>
  <si>
    <t xml:space="preserve"> 3. อุปกรณ์ป้องกันหู</t>
  </si>
  <si>
    <t xml:space="preserve"> 4. อุปกรณ์ป้องกันมือและแขน</t>
  </si>
  <si>
    <t xml:space="preserve"> 5. อุปกรณ์ป้องกันลำตัว</t>
  </si>
  <si>
    <t xml:space="preserve"> 6. อุปกรณ์ป้องกันเท้า</t>
  </si>
  <si>
    <t xml:space="preserve"> 7. อุปกรณ์ป้องกันระบบทางเดินหายใจ</t>
  </si>
  <si>
    <t xml:space="preserve"> 8. อุปกรณ์ป้องกันการตกจากที่สูง</t>
  </si>
  <si>
    <t xml:space="preserve">ค่าอุปกรณ์ความปลอดภัยประจำชุดปฏิบัติงานที่ไม่เข้าหลักเกณฑ์เป็นทรัพย์สิน ได้แก่
</t>
  </si>
  <si>
    <t xml:space="preserve">1. อุปกรณ์ความปลอดภัยในการปฏิบัติงานบนไหล่ทาง เช่น สัญญาณไฟกระพริบ </t>
  </si>
  <si>
    <t xml:space="preserve">   กรวยยาง ป้ายกันทางเตือนอันตราย เป็นต้น
</t>
  </si>
  <si>
    <t xml:space="preserve">2. อุปกรณ์ความปลอดภัยสำหรับให้สัญญาณและจำกัดพื้นที่ปฏิบัติงาน </t>
  </si>
  <si>
    <t xml:space="preserve">   เช่น สัญญาณไฟวับวาบ ธงสำหรับให้สัญญาณ กระบองไฟจราจร เทปกั้นพื้นที่ </t>
  </si>
  <si>
    <t xml:space="preserve">   Warning Tape เป็นต้น
</t>
  </si>
  <si>
    <t>3. อุปกรณ์ความปลอดภัยสำหรับปฏิบัติงานในเวลากลางคืน เช่น อุปกรณ์ส่องสว่างใน</t>
  </si>
  <si>
    <t xml:space="preserve">   เวลากลางคืน ไฟฉายขนาดเล็กคาดศีรษะ เป็นต้น
</t>
  </si>
  <si>
    <t>4. อุปกรณ์ตรวจสอบแรงดันไฟฟ้า เช่น เครื่องมือตรวจสอบแรงดันไฟฟ้าชนิดพกพา</t>
  </si>
  <si>
    <t xml:space="preserve">    (PVD) ไขควงเช็คไฟ เป็นต้น
</t>
  </si>
  <si>
    <t>5. เครื่องมือ/เครื่องใช้ในการปฏิบัติงานให้เกิดความปลอดภัย เช่น อุปกรณ์ประกอบ</t>
  </si>
  <si>
    <t xml:space="preserve">   เชือกช่วยชีวิต ชุดลุยน้ำท่วม อุปกรณ์ป้ายทะเบียนระบบล็อค (LOTO)   ขาปีนเสา </t>
  </si>
  <si>
    <t xml:space="preserve">   เป็นต้น</t>
  </si>
  <si>
    <t>5-3-05-199-0</t>
  </si>
  <si>
    <t>พิจารณาแผนงานที่เกี่ยวข้องกับเรื่องที่ต้องทำและพิจารณาข้อมูลปีก่อนหน้า และปีปัจจุบัน</t>
  </si>
  <si>
    <t>ซ่อมแซมอื่น ๆ รวมถึงวัสดุที่เบิกจากคลังเพื่อซ่อมแซมบำรุงรักษาอุปกรณ์</t>
  </si>
  <si>
    <t xml:space="preserve">และเครื่องมือช่าง เช่น ซ่อมรั้ว  ซ่อมถนน  ซ่อมรถโฟล์คลิฟท์  ท่อประปา </t>
  </si>
  <si>
    <t>แบตเตอรี่วิทยุ ซ่อมอุปกรณ์และเครื่องมือช่าง เครื่องมือ เครื่องใช้โรงซ่อม</t>
  </si>
  <si>
    <t>โรงรถ ฯลฯ</t>
  </si>
  <si>
    <t>5-3-06-101-0</t>
  </si>
  <si>
    <t>ค่าสอบบัญชี ซึ่งจ่ายให้สำนักงานตรวจเงินแผ่นดิน (สตง.) หรือ</t>
  </si>
  <si>
    <t>กบช. และ กบบ. เป็นผู้ตั้งงบประมาณ</t>
  </si>
  <si>
    <t>ผู้สอบบัญชีรับอนุญาต (เฉพาะ สนญ.)</t>
  </si>
  <si>
    <t>5-3-06-102-0</t>
  </si>
  <si>
    <t>ค่าจ้างที่ กฟภ.ต้องจ่ายให้กับบุคคลภายนอกที่ กฟภ. จ้างเพื่อมาเป็น</t>
  </si>
  <si>
    <t>ที่ปรึกษา - ด้านบัญชี การเงิน</t>
  </si>
  <si>
    <t>5-3-06-103-0</t>
  </si>
  <si>
    <t>ที่ปรึกษา - ด้านกฏหมาย</t>
  </si>
  <si>
    <t xml:space="preserve">           พิจารณาจากแผนงานที่หน่วยงานจะดำเนินการจ้างที่ปรึกษาฯ</t>
  </si>
  <si>
    <t>5-3-06-104-0</t>
  </si>
  <si>
    <t xml:space="preserve">           โดยเขียนรายละเอียดพร้อมวงเงินให้ชัดเจนและต้องคำนึงถึงสัญญา</t>
  </si>
  <si>
    <t>เป็นที่ปรึกษา - ด้านวิศวกรรม</t>
  </si>
  <si>
    <t xml:space="preserve">           ที่ผูกพันต้องจ่ายค่าจ้างที่ปรึกษาฯ ที่ต้องมาจ่ายในปี 2568 ด้วย</t>
  </si>
  <si>
    <t xml:space="preserve">           และจัดส่งให้ กงป. เพื่อรวบรวมนำเสนอคณะอนุกรรมการพิจารณางบประมาณ</t>
  </si>
  <si>
    <t>5-3-06-105-0</t>
  </si>
  <si>
    <t>ค่าที่ปรึกษา-ด้านการพัฒนาระบบ -</t>
  </si>
  <si>
    <t xml:space="preserve">           โดยคณะอนุกรรมการได้แต่งตั้งคณะทำงานย่อยเป็นผู้พิจารณาความจำเป็นของกิจกรรมต่างๆ</t>
  </si>
  <si>
    <t>ที่ปรึกษา - ด้านการพัฒนาระบบสารสนเทศ</t>
  </si>
  <si>
    <t xml:space="preserve">            ที่หน่วยงานขอตั้ง</t>
  </si>
  <si>
    <t>5-3-06-109-0</t>
  </si>
  <si>
    <t>ค่าที่ปรึกษา-ด้านอื่น ๆ</t>
  </si>
  <si>
    <t>ค่าจ้างที่ กฟภ.ต้องจ่ายให้กับบุคคลภายนอกที่ กฟภ.จ้างเพื่อมาเป็น</t>
  </si>
  <si>
    <t>ที่ปรึกษา - ด้านอื่น ๆ ที่นอกเหนือจากค่าที่ปรึกษาที่กล่าวมาข้างต้น</t>
  </si>
  <si>
    <t>5-3-06-201-0</t>
  </si>
  <si>
    <t>ค่าเบี้ยประกันภัยเกี่ยวกับการประกันภัยพนักงานที่เดินทางไปปฏิบัติงาน -</t>
  </si>
  <si>
    <t>สำนักงานใหญ่ ให้ กจย. เป็นผู้ตั้งงบประมาณในภาพรวม</t>
  </si>
  <si>
    <t>หนังสือ กนก.(ปก.) 1145 / 2565 ลว. 15 มิ.ย. 65 เรื่อง เวียนย้ำการดำเนินการ</t>
  </si>
  <si>
    <t>ต่างประเทศ, พนักงาน HOT-LINE, พนักงานที่ปฏิบัติงานในพื้นที่ 3</t>
  </si>
  <si>
    <t>ด้านประกันภัยประเภทต่างๆ ของ กฟภ.</t>
  </si>
  <si>
    <t>จังหวัดชายแดนใต้ และ 4 อำเภอในจังหวัดสงขลา</t>
  </si>
  <si>
    <t>5-3-06-202-0</t>
  </si>
  <si>
    <t>ค่าเบี้ยประกัน - ยานพาหนะ</t>
  </si>
  <si>
    <t>ค่าเบี้ยประกันภัยวินาศภัยยานพาหนะของ กฟภ. ที่ใช้ในการปฏิบัติงาน เช่น รถนั่ง</t>
  </si>
  <si>
    <t>สำหรับในสำนักงานใหญ่ หน่วยงานใดให้ กจย. ดำเนินการค่าเบี้ยประกันภัยยานพาหนะให้</t>
  </si>
  <si>
    <t>ไม่เกิน 7 ที่นั่ง, รถโดยสาร, รถจักรยานยนต์, รถยนต์ประเภทติดตั้งเครื่องกล</t>
  </si>
  <si>
    <t>ไม่ต้องตั้งงบประมาณในบัญชีนี้</t>
  </si>
  <si>
    <t>เป็นต้น และค่าเบี้ยประกันตาม พ.ร.บ.คุ้มครองผู้ประสบภัยจากรถ พ.ศ. 2535</t>
  </si>
  <si>
    <t>5-3-06-203-0</t>
  </si>
  <si>
    <t xml:space="preserve">ค่าเบี้ยประกันอัคคีภัยอาคาร และทรัพย์สินของ กฟภ. เช่น สิ่งปลูกสร้าง, </t>
  </si>
  <si>
    <t>สต็อกพัสดุ อุปกรณ์ไฟฟ้าและอะไหล่, เครื่องจักรสำหรับเครืองคอมเพรสเซอร์,</t>
  </si>
  <si>
    <t>ระบบคอมพิวเตอร์ พร้อมอุปกรณ์ประกอบ เป็นต้น</t>
  </si>
  <si>
    <t>5-3-06-204-0</t>
  </si>
  <si>
    <t>ค่าเบี้ยประกันภัยการขนส่งพัสดุ และทรัพย์สิน</t>
  </si>
  <si>
    <t>ให้พิจารณาแผนงานที่เกี่ยวกับเรื่องที่ต้องทำและพิจารณาข้อมูลปีก่อนหน้าและปีปัจจุบันด้วย</t>
  </si>
  <si>
    <t>5-3-06-299-0</t>
  </si>
  <si>
    <t>ค่าเบี้ยประกันภัยอื่น ๆ นอกเหนือจากที่ระบุไว้ข้างต้น</t>
  </si>
  <si>
    <t>5-3-06-301-0</t>
  </si>
  <si>
    <t>ค่าใช้จ่ายในการรับรองบุคคล คณะบุคคลภายนอกที่มิใช่พนักงาน กฟภ.</t>
  </si>
  <si>
    <t>อัตราค่ารับรองประจำหน่วยงาน เบิกได้เท่าที่จ่ายจริง แต่ไม่เกินวงเงินที่กำหนดดังนี้</t>
  </si>
  <si>
    <t xml:space="preserve"> - ข้อบังคับ กฟภ.ว่าด้วยค่ารับรอง พ.ศ. 2557 ประกาศ</t>
  </si>
  <si>
    <t xml:space="preserve">เพื่อความสะดวกหรือประโยชน์ในกิจการต่าง ๆ ของ กฟภ. อันได้แก่  </t>
  </si>
  <si>
    <t>ผวก.                             เดือนละไม่เกิน                20,000.- บาท</t>
  </si>
  <si>
    <t xml:space="preserve">    ณ วันที่ 23 เม.ย. 2557</t>
  </si>
  <si>
    <t>ค่าอาหาร ค่าเครื่องดื่ม ค่าบริการ ค่าพาหนะ ค่าที่พัก ค่าของที่ระลึก</t>
  </si>
  <si>
    <t>รผก.                                   "                           15,000.- บาท</t>
  </si>
  <si>
    <t xml:space="preserve"> - บันทึก กรบ. เลขที่ กรบ.(งท) 1229 / 2553 ลงวันที่</t>
  </si>
  <si>
    <t>ค่ากระเช้าแสดงความยินดี ค่าพวงหรีดลูกค้าสำคัญ และค่าใช้จ่ายอื่นตาม -</t>
  </si>
  <si>
    <t>ผชก., อข., อส.ตภ.                  "                           12,000.- บาท</t>
  </si>
  <si>
    <t xml:space="preserve">   3 พ.ค. 2553 เรื่องขอความเห็นชอบสิทธิประโยชน์ของ</t>
  </si>
  <si>
    <t>สมควรแก่การรับรองนั้น</t>
  </si>
  <si>
    <t>อฝ., อส., ผจก.ชั้น 1                 "                           10,000.- บาท</t>
  </si>
  <si>
    <t xml:space="preserve">   ผู้จัดการประจำการไฟฟ้า</t>
  </si>
  <si>
    <t>ผจก.ชั้น 2-3                           "                            5,000.- บาท</t>
  </si>
  <si>
    <t>5-3-06-401-0</t>
  </si>
  <si>
    <t>ค่าภาษีที่ดินและสิ่งปลูกสร้างสำหรับที่ดินและอาคารของ กฟภ. และที่ดินและอาคาร</t>
  </si>
  <si>
    <t>กภษ.  เป็นผู้ตั้งงบประมาณในภาพรวม</t>
  </si>
  <si>
    <t>ที่ กฟภ. เป็นผู้เช่าเพื่อใช้ในการดำเนินงาน เช่น</t>
  </si>
  <si>
    <r>
      <rPr>
        <u/>
        <sz val="13"/>
        <rFont val="BrowalliaUPC"/>
        <family val="2"/>
      </rPr>
      <t>ส่วนภูมิภาค</t>
    </r>
    <r>
      <rPr>
        <sz val="13"/>
        <rFont val="BrowalliaUPC"/>
        <family val="2"/>
        <charset val="222"/>
      </rPr>
      <t xml:space="preserve">   หน่วยงานที่รับผิดชอบเป็นผู้ตั้งงบประมาณ</t>
    </r>
  </si>
  <si>
    <t xml:space="preserve">1. ภาษีที่ดินและสิ่งปลูกสร้าง (กฟฟ., จุดรวมงาน, กฟข., สนญ. และโรงงาน </t>
  </si>
  <si>
    <t xml:space="preserve">   ผลิตภัณฑ์คอนกรีต)</t>
  </si>
  <si>
    <t xml:space="preserve">2. ภาษีโรงเรือนและที่ดินที่ราชพัสดุ
  </t>
  </si>
  <si>
    <t>3. ภาษีโรงเรือนและที่ดิน PEA SHOP เป็นต้น</t>
  </si>
  <si>
    <t>5-3-06-402-0</t>
  </si>
  <si>
    <t>ค่าภาษีประจำปี  ค่าจดทะเบียน  ค่าแผ่นป้ายทะเบียน  ค่าธรรมเนียมโอนย้าย</t>
  </si>
  <si>
    <t>กจย. เป็นผู้ตั้งงบประมาณในภาพรวม สำหรับหน่วยงานที่มิได้ให้ กจย. ดำเนินการให้</t>
  </si>
  <si>
    <t>และค่าธรรมเนียมเปลี่ยนเครื่องยนต์ สำหรับยานพาหนะของ กฟภ.</t>
  </si>
  <si>
    <t>ต้องตั้งงบประมาณไว้ด้วย</t>
  </si>
  <si>
    <t>5-3-06-501-0</t>
  </si>
  <si>
    <t>เงินชดเชยเพื่อมนุษยธรรม  ประกอบด้วย</t>
  </si>
  <si>
    <t xml:space="preserve"> - หนังสือเลขที่ กนส.(ก) 143 / 2564 ลว. 11 ก.พ. 2564 เรื่องแจ้งเวียน ระเบียบ กฟภ.</t>
  </si>
  <si>
    <t>1. ค่าเสียหาย หมายถึง เงินและหรือทรัพย์สินที่การไฟฟ้าส่วนภูมิภาคให้แก่</t>
  </si>
  <si>
    <t xml:space="preserve">  ว่าด้วยหลักปฏิบัติการจ่ายค่าเสียหายหรือค่าช่วยเหลือเพื่อมนุษยธรรม</t>
  </si>
  <si>
    <t>บุคคลภายนอกที่ได้รับความเสียหายอันเนื่องจากการกระทำละเมิดของ</t>
  </si>
  <si>
    <t xml:space="preserve">  ให้แก่บุคคลภายนอก พ.ศ. 2564 ประกาศ ณ วันที่ 9 ก.พ. 2564</t>
  </si>
  <si>
    <t>การไฟฟ้าส่วนภูมิภาคและหรือเกิดจากการปฏิบัติงานในหน้าที่ของ</t>
  </si>
  <si>
    <t>พนักงานและหรือลูกจ้าง เช่น</t>
  </si>
  <si>
    <t xml:space="preserve">  - ค่ารักษาพยาบาลบุคคลภายนอกได้รับอันตรายที่ กฟภ. ต้องรับผิดชอบ</t>
  </si>
  <si>
    <t xml:space="preserve">  - เงินชดเชยบุคคลภายนอกเสียชีวิตที่ กฟภ.ต้องรับผิดชอบ</t>
  </si>
  <si>
    <t xml:space="preserve">  - เงินชดใช้กรณี กฟภ. ทำให้ทรัพย์สิน สัตว์เลี้ยง ของบุคคลภายนอกเสียหาย</t>
  </si>
  <si>
    <t>2. ค่าช่วยเหลือเพื่อมนุษยธรรม หมายถึง เงินและหรือทรัพย์สินที่การไฟฟ้า</t>
  </si>
  <si>
    <t>ส่วนภูมิภาคให้แก่บุคคลภายนอก เพื่อบรรเทาความเสียหายอันเกิดจาก</t>
  </si>
  <si>
    <t>เหตุสุดวิสัยหรือเกิดขึ้นเพราะความผิดของผู้เสียหายนั้นเองหรือเกิดจาก</t>
  </si>
  <si>
    <t>บุคคลอื่น โดยการไฟฟ้าส่วนภูมิภาคไม่ได้เป็นผู้ก่อให้เกิดความเสียหายนั้น เช่น</t>
  </si>
  <si>
    <t xml:space="preserve">  - ค่ารักษาพยาบาลคนงานรายวันจากอุบัติเหตุขณะปฏิบัติงานให้ กฟภ.</t>
  </si>
  <si>
    <t xml:space="preserve">  - เงินชดเชยคนงานรายวันเสียชีวิตขณะปฏิบัติงานให้ กฟภ</t>
  </si>
  <si>
    <t>5-3-06-505-0</t>
  </si>
  <si>
    <t>ค่าใช้จ่ายที่ กฟภ. จ่ายให้บุคคลภายนอกเพื่อดำเนินงาน กิจกรรม หรือ</t>
  </si>
  <si>
    <t xml:space="preserve">ฝ่ายสังคมและสิ่งแวดล้อม และหน่วยงานที่มีแผนงานที่จะดำเนินงานในปี 2568 เป็นผู้ตั้งงบประมาณ </t>
  </si>
  <si>
    <t>โครงการที่เกี่ยวกับชุมชนสังคมหรือสิ่งแวดล้อม และการสร้างความสัมพันธ์</t>
  </si>
  <si>
    <t>และจัดส่งให้ กงป. เพื่อนำเสนอคณะอนุกรรมการพิจารณางบประมาณ  โดยคณะอนุกรรมการได้แต่งตั้ง</t>
  </si>
  <si>
    <t xml:space="preserve">กับผู้มีส่วนได้ส่วนเสีย ตามแผนปฏิบัติการประจำปีของ สายงานยุทธศาสตร์ </t>
  </si>
  <si>
    <t>คณะทำงานย่อยเป็นผู้พิจารณาความจำเป็นของกิจกรรมต่างๆ  ที่หน่วยงานขอตั้ง</t>
  </si>
  <si>
    <t xml:space="preserve">หรืองานตามนโยบาย ผวก. </t>
  </si>
  <si>
    <t>5-3-06-599-0</t>
  </si>
  <si>
    <t>ค่าใช้จ่ายเพื่อสาธารณประโยชน์</t>
  </si>
  <si>
    <t>เงินและหรือสิ่งของที่ กฟภ. บริจาคให้แก่ส่วนราชการ รัฐวิสาหกิจ บุคคล และ</t>
  </si>
  <si>
    <t>สำนักงานใหญ่ ให้ กรบ. กับ กปก. เป็นผู้ตั้งงบประมาณในภาพรวม</t>
  </si>
  <si>
    <t xml:space="preserve"> - หนังสือ เลขที่ กปก.(จค.) 127/2565 ลว. 10 ก.พ. 2565 เรื่อง แจ้งเวียนอนุมัติใช้ </t>
  </si>
  <si>
    <t>และการกุศล</t>
  </si>
  <si>
    <t>นิติบุคคลอื่นที่กำหนดตามกฎหมาย ซึ่งเป็นไปตามระเบียบ กฟภ. ว่าด้วยการ</t>
  </si>
  <si>
    <t xml:space="preserve">  "ระเบียบ กฟภ. ว่าด้วยการยกเว้นค่าใช้จ่ายเกี่ยวกับระบบไฟฟ้าค่าไฟฟ้า </t>
  </si>
  <si>
    <t>ยกเว้นค่าใช้จ่ายเกี่ยวกับระบบไฟฟ้า ค่าไฟฟ้า และการสนับสนุนค่าใช้จ่ายเพื่อ</t>
  </si>
  <si>
    <t xml:space="preserve">   และการสนับสนุนค่าใช้จ่ายเพื่อสาธารณประโยชน์ พ.ศ. 2565" ประกาศ ณ วันที่</t>
  </si>
  <si>
    <t>สาธารณประโยชน์ การกุศล การศาสนา การศึกษา การประชาสัมพันธ์</t>
  </si>
  <si>
    <t xml:space="preserve">   19 ม.ค. 2565</t>
  </si>
  <si>
    <t>5-3-06-902-0</t>
  </si>
  <si>
    <t>ค่าใช้จ่ายในการขนส่งหรือขนย้ายใด ๆ ที่ กฟภ. จ่ายให้กับผู้รับจ้างขนส่ง</t>
  </si>
  <si>
    <t>ให้พิจารณาแผนงานที่เกี่ยวกับเรื่องที่ต้องทำและพิจารณาข้อมูลก่อนหน้าและปัจจุบันด้วย</t>
  </si>
  <si>
    <t>ที่เป็นบุคคลภายนอก เช่น การรถไฟแห่งประเทศไทย  หรือการขนส่งผ่าน</t>
  </si>
  <si>
    <t xml:space="preserve">          </t>
  </si>
  <si>
    <t>ยานพาหนะอื่น ๆ เพื่อการขนส่ง ขนย้าย ดังนี้</t>
  </si>
  <si>
    <t xml:space="preserve"> - ค่าขนย้ายหม้อแปลงระหว่างคลังพัสดุ</t>
  </si>
  <si>
    <t xml:space="preserve"> - ค่าขนย้ายเสาไฟระหว่างคลังพัสดุ</t>
  </si>
  <si>
    <t xml:space="preserve"> - ค่าขนส่งบิลค่าไฟฟ้า</t>
  </si>
  <si>
    <t xml:space="preserve"> - ค่าขนส่งน้ำมันเชื้อเพลิง</t>
  </si>
  <si>
    <t xml:space="preserve"> - ค่าขนส่งเอกสาร</t>
  </si>
  <si>
    <t xml:space="preserve"> - ค่าขนย้ายสิ่งของเครื่องใช้สัมภาระสิ่งของส่วนตัว</t>
  </si>
  <si>
    <t>และในกรณีค่าใช้จ่ายในการขนส่งพัสดุระหว่างคลังที่ กฟภ. ดำเนินการขนส่งเอง</t>
  </si>
  <si>
    <t>เพื่อใช้ในการก่อสร้าง</t>
  </si>
  <si>
    <t>5-3-06-903-0</t>
  </si>
  <si>
    <t>ค่าจ้างเหมายานพาหนะ / เครื่อง -</t>
  </si>
  <si>
    <t>ค่าใช้จ่ายที่เกิดจากการจ้างเหมายานพาหนะหรือเครื่องจักรกลหนัก เพื่อใช้</t>
  </si>
  <si>
    <t>ประมาณการจากแผนงานที่จะดำเนินงานในปี 2568</t>
  </si>
  <si>
    <t>จักรกลหนัก</t>
  </si>
  <si>
    <t>ในการปฏิบัติงาน โดยผู้รับจ้างเป็นผู้จัดหาผู้ขับขี่และรับผิดชอบในการ</t>
  </si>
  <si>
    <t>สำหรับข้อ 7  ค่าจ้างเหมารถรับ - ส่งพนักงาน ที่ สนญ.  กอภ. เป็นผู้ตั้งงบประมาณ</t>
  </si>
  <si>
    <t>บำรุงรักษายานพาหนะ ตลอดจนค่าใช้จ่ายทั้งหมด โดย กฟภ. จะไม่</t>
  </si>
  <si>
    <t>รับผิดชอบในความเสียหายอันเกิดขึ้นกับพาหนะดังกล่าวทุกกรณี ได้แก่</t>
  </si>
  <si>
    <t>1.ค่าจ้างเหมารถ-เรือ ติดตั้ง-ถอนคืนมิเตอร์ (ทำให้ผู้ใช้ไฟ)</t>
  </si>
  <si>
    <t>2.ค่าจ้างเหมารถ-เรือ ติดตั้งหม้อแปลง  ซ่อมหม้อแปลง  (ทำให้ผู้ใช้ไฟ)</t>
  </si>
  <si>
    <t>3.ค่าจ้างเหมารถ-เรือ ซ่อมแซมระบบจำหน่ายแรงสูง แรงต่ำ</t>
  </si>
  <si>
    <t>4. ค่าจ้างเหมารถ-เรือ จดหน่วย แจ้งหนี้ เก็บเงิน</t>
  </si>
  <si>
    <t>5. ค่าจ้างเหมารถ-เรือ ส่งสมุดจดหน่วย ส่งบิล</t>
  </si>
  <si>
    <t>6. ค่าจ้างเหมารถเพื่อไปเร่งรัดหนี้</t>
  </si>
  <si>
    <t>7. ค่าจ้างเหมารถรับ-ส่งพนักงาน</t>
  </si>
  <si>
    <t>8. ค่าจ้างเหมารถจักรยานยนต์ส่งเทปข่าว</t>
  </si>
  <si>
    <t xml:space="preserve">9. ค่าจ้างเหมารถยนต์เป็นครั้งคราว เช่น ไปทอดกฐิน รับ - ส่ง </t>
  </si>
  <si>
    <t xml:space="preserve">   นักเรียนช่าง ฝึกอบรม</t>
  </si>
  <si>
    <t>10. ค่าจ้างเหมายานพาหนะหรือเครื่องจักรกลหนักของงานก่อสร้าง</t>
  </si>
  <si>
    <t>5-3-06-904-0</t>
  </si>
  <si>
    <t>รายจ่ายที่เป็นค่าเบี้ยปรับ เงินเพิ่มภาษีอากร  ค่าปรับทางอาญา</t>
  </si>
  <si>
    <t>หน่วยงานไม่ต้องตั้งงบประมาณ</t>
  </si>
  <si>
    <t>(ถ้าเป็นค่าปรับตามมาตรา 65 ตรี (6) แห่งประมวลรัษฎากร</t>
  </si>
  <si>
    <t>เมื่อมีการจดทะเบียนเป็นบริษัทจะเปิดบัญชีใหม่)</t>
  </si>
  <si>
    <t>5-3-06-906-0</t>
  </si>
  <si>
    <t>ค่าอากรแสตมป์ของ กฟภ.</t>
  </si>
  <si>
    <t>ประมาณการตามความจำเป็น</t>
  </si>
  <si>
    <t>5-3-06-907-0</t>
  </si>
  <si>
    <t>ค่าธรรมเนียมต่าง ๆ ในการรับจ่ายเงินผ่านธนาคาร ได้แก่</t>
  </si>
  <si>
    <t>1. ค่าธรรมเนียมแคชเชียร์เช็ค ฉบับละ 10 บาท</t>
  </si>
  <si>
    <r>
      <t>สำนักงานใหญ่</t>
    </r>
    <r>
      <rPr>
        <sz val="13"/>
        <rFont val="BrowalliaUPC"/>
        <family val="2"/>
        <charset val="222"/>
      </rPr>
      <t xml:space="preserve">      กกง. เป็นผู้จัดตั้งงบประมาณ</t>
    </r>
  </si>
  <si>
    <t>2. ค่าธรรมเนียมในการซื้อเช็ค</t>
  </si>
  <si>
    <r>
      <t>ส่วนภูมิภาค</t>
    </r>
    <r>
      <rPr>
        <sz val="13"/>
        <rFont val="BrowalliaUPC"/>
        <family val="2"/>
        <charset val="222"/>
      </rPr>
      <t xml:space="preserve">         กบญ. แต่ละเขต เป็นผู้จัดตั้งงบประมาณ</t>
    </r>
  </si>
  <si>
    <t>นอกจากนี้ ยังรวมถึงค่าธรรมเนียมในการโอนเงินระหว่างบัญชี การเรียก -</t>
  </si>
  <si>
    <t>เก็บเงินตามเช็ค การโอนเงินรายได้เข้า กฟภ. ฯลฯ</t>
  </si>
  <si>
    <t>5-3-06-908-0</t>
  </si>
  <si>
    <t>ค่าใช้จ่ายเกี่ยวเนื่องกับการดำเนินคดี เช่น</t>
  </si>
  <si>
    <t>กองคดี เป็นผู้ประมาณการ</t>
  </si>
  <si>
    <t xml:space="preserve">1. ค่าตรวจเอกสาร </t>
  </si>
  <si>
    <t>2. ค่าถ่ายเอกสารในการดำเนินดคี</t>
  </si>
  <si>
    <t>3. ค่าฤชาธรรมเนียม</t>
  </si>
  <si>
    <t>4. ค่าใช้จ่ายเกี่ยวกับการดำเนินคดีตามระเบียบ กฟภ. ว่าด้วยการช่วยเหลือกรรมการ</t>
  </si>
  <si>
    <t xml:space="preserve">   ผู้ว่าการ พนักงานหรือลูกจ้างของ กฟภ. ที่ถูกดำเนินคดี หรือ ถูกฟ้องร้อง อันเนื่อง</t>
  </si>
  <si>
    <t xml:space="preserve">   มาจากการปฏิบัติงานตามหน้าที่</t>
  </si>
  <si>
    <t>5-3-06-909-0</t>
  </si>
  <si>
    <t xml:space="preserve">ค่าปรับปรุงที่ดินและสิ่งก่อสร้างที่ </t>
  </si>
  <si>
    <t>ค่าปรับปรุงที่ดินและสิ่งปลูกสร้างที่มิใช่ของ กฟภ. เช่น</t>
  </si>
  <si>
    <t>มิใช่ของ กฟภ.</t>
  </si>
  <si>
    <t>1. ค่าถมดินในที่ดินที่มิใช่ ทรัพย์สิน กฟภ.</t>
  </si>
  <si>
    <t>2. ค่าซ่อมแซมสิ่งปลูกสร้างที่มิใช่ทรัพย์สิน กฟภ.</t>
  </si>
  <si>
    <t>3. ค่าปรับปรุงอาคารเช่าที่สัญญาเช่า 12 เดือนหรือน้อยกว่า เช่น เฟอร์นิเจอร์ที่</t>
  </si>
  <si>
    <t>ติดตั้งในอาคารเช่า (Built in) การทาสี การกั้นห้อง เป็นต้น</t>
  </si>
  <si>
    <t>5-3-06-910-0</t>
  </si>
  <si>
    <t>ค่าใช้จ่ายที่เกิดจากการตั้งสำรองวัสดุรอการสอบสวน หรือ เศษวัสดุ</t>
  </si>
  <si>
    <t>5-3-06-911-0</t>
  </si>
  <si>
    <t>ค่าตรวจสภาพยานพาหนะ เพื่อเสียภาษีและต่อทะเบียนตามหลักเกณฑ์</t>
  </si>
  <si>
    <t>กรมขนส่งทางบก</t>
  </si>
  <si>
    <t>5-3-06-912-0</t>
  </si>
  <si>
    <t>ค่าใช้จ่ายในการออกของจากต่าง</t>
  </si>
  <si>
    <t>ค่าใช้จ่ายในการออกของตามสัญญาจัดซื้อพัสดุอุปกรณ์จากต่างประเทศ -</t>
  </si>
  <si>
    <t>ประเทศ</t>
  </si>
  <si>
    <t>ของงานก่อสร้างตามโครงการต่าง ๆ เช่น ค่าธรรมเนียมในการดำเนินการ</t>
  </si>
  <si>
    <t>พิธีการศุลกากร ค่าภาระการใช้ท่าเรือ ค่าแลกใบกำกับสินค้า (D/O)</t>
  </si>
  <si>
    <t>ค่าธรรมเนียมใบปล่อยสินค้า คลังสินค้า การเก็บรักษาสินค้าและอื่น ๆ</t>
  </si>
  <si>
    <t>ในการออกของ ค่าล่วงเวลาในการออกของของบุคคลภายนอกซึ่ง</t>
  </si>
  <si>
    <t>ดำเนินการออกของ (เฉพาะ สนญ.)</t>
  </si>
  <si>
    <t>5-3-06-913-0</t>
  </si>
  <si>
    <t>ค่าใช้จ่ายที่คาดว่า กฟภ. จะแพ้คดีและต้องชำระ หรือชำระแล้วตามคำสั่งศาล</t>
  </si>
  <si>
    <t>อันเนื่องมาจาก กฟภ. ถูกฟ้องร้องเรียกค่าเสียหาย</t>
  </si>
  <si>
    <t>5-3-06-914-0</t>
  </si>
  <si>
    <t>ค่าธรรมเนียมประกอบกิจการพลังงานรายปีที่ กฟภ. ต้องชำระให้กับ</t>
  </si>
  <si>
    <t>หน่วยงานของ ฝนศ. เป็นผู้ประมาณการให้</t>
  </si>
  <si>
    <t>สำนักงานคณะกรรมการกำกับกิจการพลังงาน (สกพ.)  เป็นค่าใบอนุญาต</t>
  </si>
  <si>
    <t>ประกอบกิจการพลังงานตามพระราชบัญญัติการประกอบกิจการพลังงาน</t>
  </si>
  <si>
    <t>พ.ศ. 2550 ประกอบด้วย การประกอบกิจการผลิตไฟฟ้า  การประกอบ</t>
  </si>
  <si>
    <t>กิจการระบบจำหน่ายไฟฟ้าและ การประกอบกิจการจำหน่ายไฟฟ้า</t>
  </si>
  <si>
    <t>5-3-06-915-0</t>
  </si>
  <si>
    <t>ค่าธรรมเนียมธนาคาร-หักบช.</t>
  </si>
  <si>
    <t>ค่าธรรมเนียมธนาคารที่ กฟภ. รับภาระแทนผู้ใช้ไฟที่ชำระค่าไฟฟ้าโดยวิธี</t>
  </si>
  <si>
    <t>กรด. เป็นผู้ประมาณการในภาพรวมของ กฟภ.</t>
  </si>
  <si>
    <t>หักบัญชีเงินฝากธนาคารหรือบัญชีบัตรเครดิต</t>
  </si>
  <si>
    <t>5-3-06-916-0</t>
  </si>
  <si>
    <t>ค่าธรรมเนียมประกอบกิจการ</t>
  </si>
  <si>
    <t>ค่าธรรมเนียมที่เกี่ยวข้องกับการประกอบกิจการกระจายเสียง กิจการโทรทัศน์ และ</t>
  </si>
  <si>
    <t>กธส. เป็นผู้ประมาณการในภาพรวมของ กฟภ</t>
  </si>
  <si>
    <t>โทรคมนาคม</t>
  </si>
  <si>
    <t>กิจการโทรคมนาคม ได้แก่</t>
  </si>
  <si>
    <t xml:space="preserve">1. ค่าธรรมเนียมใบอนุญาต </t>
  </si>
  <si>
    <t>2. เงินนำส่งรายปีเข้ากองทุนวิจัยและพัฒนากิจการกระจายเสียง กิจการโทรทัศน์</t>
  </si>
  <si>
    <t xml:space="preserve">และกิจการโทรคมนาคม เพื่อประโยชน์สาธารณะ เพื่อนำไปใช้ในการจัดให้มี </t>
  </si>
  <si>
    <t>บริการโทรคมนาคมพื้นฐานโดยทั่วถึงและบริการเพื่อสังคม (USO)</t>
  </si>
  <si>
    <t>5-3-06-917-0</t>
  </si>
  <si>
    <t xml:space="preserve">ค่าใช้จ่ายที่เกี่ยวข้องกับการป้องกันและควบคุมโรค เช่น
</t>
  </si>
  <si>
    <t>1. ค่าจ้างคนงานฉีดพ่น หรือ ค่าจ้างเหมาคนงานพร้อมอุปกรณ์และน้ำยาฉีดพ่น</t>
  </si>
  <si>
    <t xml:space="preserve">   ฆ่าเชื้อในสำนักงาน</t>
  </si>
  <si>
    <t>2. ค่าจ้างหน่วยงานภายนอกมาบริการตรวจเชื้อให้กับพนักงาน หรือ ลูกจ้างที่</t>
  </si>
  <si>
    <t xml:space="preserve">   สำนักงานการไฟฟ้า</t>
  </si>
  <si>
    <t xml:space="preserve">3. ค่าตรวจยืนยันการติดเชื้อที่โรงพยาบาล หรือสถานบริการทางการแพทย์ </t>
  </si>
  <si>
    <t xml:space="preserve">   กรณีพนักงานหรือลูกจ้างต้องใช้ผลการตรวจเข้าพื้นที่ปฏิบัติงาน</t>
  </si>
  <si>
    <t>4. ค่า Antigen Test Kit ที่หัวหน้าหน่วยงานจัดซื้อสำหรับตรวจเพื่อคัดแยกผู้ติดเชื้อ</t>
  </si>
  <si>
    <t xml:space="preserve">   ในหน่วยงาน หรือสำหรับตรวจพนักงาน หรือ ลูกจ้างที่ต้องนำผลการตรวจไปออก</t>
  </si>
  <si>
    <t xml:space="preserve">  ใบรับรองในการเดินทางในปฏิบัติงานต่างพื้นที่ รวมถึงค่าใช้จ่ายในการออกใบรับรอง</t>
  </si>
  <si>
    <t>5. ค่าใช้จ่ายในการดำเนินการจัดฉีดวัคซีนป้องกันโรคติดเชื้อ</t>
  </si>
  <si>
    <t>6. เจลล้างมือแอลกอฮอล์ หน้ากากอนามัย ถุงมือยาง</t>
  </si>
  <si>
    <t>7. น้ำยาฆ่าเชื้อ อุปกรณ์ฉีดพ่น(ราคาไม่เกิน5,000.-บาท/ชุด) และ</t>
  </si>
  <si>
    <t xml:space="preserve">   ชุดป้องกันการติดเชื้อ (PPE) เป็นต้น</t>
  </si>
  <si>
    <t>5-3-06-918-0</t>
  </si>
  <si>
    <t xml:space="preserve">ค่าใช้เขตทางหลวง ตามประกาศกฎกระทรวง กำหนดค่าใช้เขตทางหลวงพิเศษ </t>
  </si>
  <si>
    <t>ทางหลวงแผ่นดิน ทางหลวงชนบท และทางหลวงสัมปทาน พ.ศ.2564</t>
  </si>
  <si>
    <t>5-3-06-999-0</t>
  </si>
  <si>
    <t>ค่าใช้จ่ายอื่นที่เกิดขึ้นนอกเหนือจากค่าใช้จ่ายที่มีรหัสบัญชีแล้ว เช่น</t>
  </si>
  <si>
    <t>ค่ากล่องใส่ใบแจ้งหนี้ (สีม่วง) ค่าใช้จ่ายในการตั้งศาลพระภูมิเจ้าที่</t>
  </si>
  <si>
    <t>ค่าติดตั้งวางท่อประปาที่มิได้อยู่บนพื้นที่ของ กฟภ. ค่าประเมินราคาที่ดิน</t>
  </si>
  <si>
    <t>ค่าป้ายประกาศจัดซื้อที่ดิน ค่าชดเชยให้ผู้ใช้ไฟที่ร่วมเดิมเครื่องสำรองจ่ายไฟฟ้า</t>
  </si>
  <si>
    <t>เป็นต้น</t>
  </si>
  <si>
    <t>5-5-01-001-0</t>
  </si>
  <si>
    <t>ค่าธรรมเนียมจัดการเงินกู้ในประเทศ และต่างประเทศ เช่น ค่าใช้จ่าย</t>
  </si>
  <si>
    <t>กคจ. เป็นผู้ประมาณการในภาพรวม</t>
  </si>
  <si>
    <t>เกี่ยวกับการออกหลักฐานในการโอนเงิน ค่าเก็บรักษาเงินกู้ส่วนที่ยังไม่มี -</t>
  </si>
  <si>
    <t>การเบิกจ่าย ค่าธรรมเนียมในการจัดจำหน่าย ค่าธรรมเนียมในการเป็นนายทะเบียน</t>
  </si>
  <si>
    <t xml:space="preserve">และตัวแทนการจ่ายเงิน ฯลฯ  </t>
  </si>
  <si>
    <t>5-5-02-001-0</t>
  </si>
  <si>
    <t>ดอกเบี้ยจ่ายที่จ่ายให้ธนาคารเนื่องจากการเบิกเงินเกินบัญชีธนาคาร</t>
  </si>
  <si>
    <t>กกง. เป็นผู้ประมาณการในภาพรวม</t>
  </si>
  <si>
    <t>5-5-02-002-0</t>
  </si>
  <si>
    <t>ดอกเบี้ยจ่ายที่เกิดจากการจากการกู้เงิน เพื่อใช้ในงานก่อสร้างโครงการ</t>
  </si>
  <si>
    <t>ต่าง ๆ ตามสัญญาเงินกู้  รวมถึงเงินกู้เพื่อใช้ในการดำเนินงานอื่น ๆ</t>
  </si>
  <si>
    <t>ของ กฟภ. ด้วย</t>
  </si>
  <si>
    <t>5-5-02-003-0</t>
  </si>
  <si>
    <t>ดอกเบี้ยจ่ายที่เกิดจากสัญญาเช่า (ถือเป็นรายจ่ายต้องห้ามในการคำนวณภาษีเงินได้)</t>
  </si>
  <si>
    <t>5-5-02-004-0</t>
  </si>
  <si>
    <t>ดอกเบี้ยจ่ายตามสัญญาจ้างเหมาแบบ</t>
  </si>
  <si>
    <t>ดอกเบี้ยจ่ายที่เกิดจากสัญญาจ้างที่มีเงื่อนไขการจ่ายชำระเงินแบบผ่อนชำระเกิน</t>
  </si>
  <si>
    <t>ผ่อนชำระ</t>
  </si>
  <si>
    <t xml:space="preserve"> 1 ปี โดยทยอยรับรู้เป็นรายงวดตั้งแต่ กฟภ. ตั้งหนี้จ่ายค่าจ้างงวดแรก</t>
  </si>
  <si>
    <t>งบประมาณทำการที่จัดสรรประจำปี 2568</t>
  </si>
  <si>
    <t>ไม่ต้องกรอก</t>
  </si>
  <si>
    <r>
      <rPr>
        <b/>
        <sz val="16"/>
        <rFont val="TH SarabunPSK"/>
        <family val="2"/>
      </rPr>
      <t xml:space="preserve">หมายเหตุ </t>
    </r>
    <r>
      <rPr>
        <sz val="16"/>
        <rFont val="TH SarabunPSK"/>
        <family val="2"/>
      </rPr>
      <t>กบฟ.ฝสบ.น.3 สำรองงบประมาณสำหรับการเปิดสำนักงานใหม่</t>
    </r>
  </si>
  <si>
    <t>ค่าใช้จ่ายเกี่ยวกับพนักงาน (ให้จัดสรร)</t>
  </si>
  <si>
    <t>ค่าใช้จ่ายเกี่ยวกับการดำเนินงาน (ให้จัดสรร)</t>
  </si>
  <si>
    <t>ต้นทุนธุรกิจเสริม</t>
  </si>
  <si>
    <t>ค่าเสื่อมราคา (ให้จัดสรร)</t>
  </si>
  <si>
    <t>52*</t>
  </si>
  <si>
    <t xml:space="preserve">รายละเอียดแนบ บัญชีที่จัดสรรจากประมาณการของหน่วยงานที่เกี่ยวข้อง </t>
  </si>
  <si>
    <t>ปี 2566</t>
  </si>
  <si>
    <t>ที่</t>
  </si>
  <si>
    <t>หน่วยงานผู้รับผิดชอบ</t>
  </si>
  <si>
    <t>กอก.</t>
  </si>
  <si>
    <t>กกค.</t>
  </si>
  <si>
    <t>ฝบพ.</t>
  </si>
  <si>
    <t>กบญ.</t>
  </si>
  <si>
    <t>กซข.</t>
  </si>
  <si>
    <t>กรท.</t>
  </si>
  <si>
    <t>กรส.</t>
  </si>
  <si>
    <t>W-65-ZC0403000.00.000</t>
  </si>
  <si>
    <t xml:space="preserve">W-65-C30100000.00.000 - </t>
  </si>
  <si>
    <t>W-65-C30101000.00.000</t>
  </si>
  <si>
    <t xml:space="preserve">W-65-C30101100.00.000 - </t>
  </si>
  <si>
    <t xml:space="preserve">W-65-C30101200.00.000 - </t>
  </si>
  <si>
    <t xml:space="preserve">W-65-C30101300.00.000 - </t>
  </si>
  <si>
    <t>W-65-C30102000.00.000</t>
  </si>
  <si>
    <t xml:space="preserve">W-65-C30102100.00.000 - </t>
  </si>
  <si>
    <t xml:space="preserve">W-65-C30102200.00.000 - </t>
  </si>
  <si>
    <t xml:space="preserve">W-65-C30102300.00.000 - </t>
  </si>
  <si>
    <t>W-65-C30103000.00.000</t>
  </si>
  <si>
    <t xml:space="preserve">W-65-C30103100.00.000 - </t>
  </si>
  <si>
    <t xml:space="preserve">W-65-C30103200.00.000 - </t>
  </si>
  <si>
    <t xml:space="preserve">W-65-C30103300.00.000 - </t>
  </si>
  <si>
    <t xml:space="preserve">W-65-C30110100.00.000 - </t>
  </si>
  <si>
    <t xml:space="preserve">W-65-C30210100.00.000 - </t>
  </si>
  <si>
    <t xml:space="preserve">W-65-C30310100.00.000 - </t>
  </si>
  <si>
    <t xml:space="preserve">W-65-C30410100.00.000 - </t>
  </si>
  <si>
    <t xml:space="preserve">W-65-C30510100.00.000 - </t>
  </si>
  <si>
    <t xml:space="preserve">W-65-C30610100.00.000 - </t>
  </si>
  <si>
    <t xml:space="preserve">W-65-C30710100.00.000 - </t>
  </si>
  <si>
    <t xml:space="preserve">W-65-C30810100.00.000 - </t>
  </si>
  <si>
    <t xml:space="preserve">W-65-C30910100.00.000 - </t>
  </si>
  <si>
    <t xml:space="preserve">W-65-C31010100.00.000 - </t>
  </si>
  <si>
    <t xml:space="preserve">W-65-C31110100.00.000 - </t>
  </si>
  <si>
    <t xml:space="preserve">W-65-C31210100.00.000 - </t>
  </si>
  <si>
    <t xml:space="preserve">W-65-C31310100.00.000 - </t>
  </si>
  <si>
    <t>W-65-C30100005.00.000</t>
  </si>
  <si>
    <t>W-65-C30101109.00.000</t>
  </si>
  <si>
    <t>W-65-C30101209.00.000</t>
  </si>
  <si>
    <t>W-65-C30101305.00.000</t>
  </si>
  <si>
    <t>W-65-C30102106.00.000</t>
  </si>
  <si>
    <t>W-65-C30102207.00.000</t>
  </si>
  <si>
    <t>W-65-C30102304.00.000</t>
  </si>
  <si>
    <t>W-65-C301031D4.00.000</t>
  </si>
  <si>
    <t>W-65-C30103206.00.000</t>
  </si>
  <si>
    <t>W-65-C30103304.00.000</t>
  </si>
  <si>
    <t>W-65-C30120103.00.000</t>
  </si>
  <si>
    <t>W-65-C30260103.00.000</t>
  </si>
  <si>
    <t>W-65-C30340103.00.000</t>
  </si>
  <si>
    <t>W-65-C30460200.00.000</t>
  </si>
  <si>
    <t>W-65-C30540103.00.000</t>
  </si>
  <si>
    <t>W-65-C30620200.00.000</t>
  </si>
  <si>
    <t>W-65-C30740103.00.000</t>
  </si>
  <si>
    <t>W-65-C30850200.00.000</t>
  </si>
  <si>
    <t>W-65-C30920200.00.000</t>
  </si>
  <si>
    <t>W-65-C31020103.00.000</t>
  </si>
  <si>
    <t>W-65-C31110600.00.000</t>
  </si>
  <si>
    <t>W-65-C31210200.00.000</t>
  </si>
  <si>
    <t>W-65-C31320103.00.000</t>
  </si>
  <si>
    <t>41010010-41011040, 41012020, 41020030-50</t>
  </si>
  <si>
    <t>ผซฟ. กซข.น.3</t>
  </si>
  <si>
    <t>ผงป.กซข.น.3</t>
  </si>
  <si>
    <t>รายได้เงินช่วยเหลือเพื่อการก่อสร้าง</t>
  </si>
  <si>
    <t>ผบส.กบญ.น.3</t>
  </si>
  <si>
    <t>ผซฟ.</t>
  </si>
  <si>
    <t>ผงป.</t>
  </si>
  <si>
    <t>ค่าใช้จ่ายเกี่ยวกับพนักงาน (12 บัญชีอัตโนมัติ)</t>
  </si>
  <si>
    <t>ZBUDR091, ZBUDR095, S_ALR_87013611, S_ALR_87009726 ZBUDR025</t>
  </si>
  <si>
    <t>หน่วยงาน....กฟส.หนองไผ่</t>
  </si>
  <si>
    <t>C307101000</t>
  </si>
  <si>
    <t>ประจำ สนง.</t>
  </si>
  <si>
    <t>C307101020</t>
  </si>
  <si>
    <t>C307101030</t>
  </si>
  <si>
    <t>C307101040</t>
  </si>
  <si>
    <t>C307101050</t>
  </si>
  <si>
    <t>C307101060</t>
  </si>
  <si>
    <t>C307101070</t>
  </si>
  <si>
    <t>แผนกสนับสนุน</t>
  </si>
  <si>
    <t>แผนกคลังพัสดุ</t>
  </si>
  <si>
    <t>แผนกบริหารรายได้</t>
  </si>
  <si>
    <t>แผนกปฏิบัติการฯ</t>
  </si>
  <si>
    <t>แผนกก่อสร้างฯ</t>
  </si>
  <si>
    <t>แผนกมิเตอร์ฯ</t>
  </si>
  <si>
    <t>แผนกบริการฯ</t>
  </si>
  <si>
    <t>หน่วยงาน.....กฟส.หนองไผ่........</t>
  </si>
  <si>
    <t>สามารถตั้งเพิ่มเติมได้ ไม่ตั้งก็ไม่เป็นไร</t>
  </si>
  <si>
    <t>1 ค่าโทรศัพท์ ผู้จัดการได้ทั้ง บ้านพัก และ เคลื่อนที่  รอง 2 คน สามารถเลือกบ้านพักหรือเคลื่อนที่ ได้เดือนละ 400 2 คน รวม 9,600 บาท</t>
  </si>
  <si>
    <t>ตั้งสูงกว่ากรอบ</t>
  </si>
  <si>
    <t>ตั้งต่ำกว่ากรอบ</t>
  </si>
  <si>
    <t>ไฟล์ EXCEl</t>
  </si>
  <si>
    <t>ต่ำกว่ากรอบ</t>
  </si>
  <si>
    <t>เพิ่มงบ</t>
  </si>
  <si>
    <t xml:space="preserve">เพิ่มเงิน </t>
  </si>
  <si>
    <t>C307101010</t>
  </si>
  <si>
    <t>ค่าเบี้ยเลี้ยงลูกจ้าง</t>
  </si>
  <si>
    <t>ค่าที่พักลูกจ้าง</t>
  </si>
  <si>
    <t>ค่าพาหนะเดินทางลูกจ้าง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</si>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</sst>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87" formatCode="_(* #,##0.00_);_(* \(#,##0.00\);_(* &quot;-&quot;??_);_(@_)"/>
    <numFmt numFmtId="188" formatCode="_-* #,##0.000_-;\-* #,##0.000_-;_-* &quot;-&quot;??_-;_-@_-"/>
    <numFmt numFmtId="189" formatCode="0.00_)"/>
    <numFmt numFmtId="190" formatCode="_-* #,##0_-;\-* #,##0_-;_-* &quot;-&quot;??_-;_-@_-"/>
    <numFmt numFmtId="191" formatCode="#,##0.000_);[Red]\(#,##0.000\)"/>
    <numFmt numFmtId="192" formatCode="#,##0.00_-;#,##0.00\-;&quot; &quot;"/>
    <numFmt numFmtId="193" formatCode="#,##0_-;#,##0\-;&quot; &quot;"/>
    <numFmt numFmtId="194" formatCode="#,##0.000;[Red]\-#,##0.000"/>
    <numFmt numFmtId="195" formatCode="_-* #,##0.00_-;[Red]\(#,##0.00\);_-* &quot;-&quot;??_-;_-@_-"/>
    <numFmt numFmtId="196" formatCode="#\-#\-##\-###\-#"/>
    <numFmt numFmtId="197" formatCode="#,##0_-;[Red]\-* #,##0_-;_-* &quot;-&quot;??_-;&quot;ใช้ตัวเลขเท่านั้น&quot;"/>
    <numFmt numFmtId="198" formatCode="_(* #,##0.000_);_(* \(#,##0.000\);_(* &quot;-&quot;??_);_(@_)"/>
    <numFmt numFmtId="199" formatCode="&quot;฿&quot;#,##0.00"/>
  </numFmts>
  <fonts count="9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i/>
      <sz val="24"/>
      <color indexed="49"/>
      <name val="Arial Narrow"/>
      <family val="2"/>
    </font>
    <font>
      <b/>
      <sz val="14"/>
      <name val="AngsanaUPC"/>
      <family val="1"/>
    </font>
    <font>
      <sz val="8"/>
      <name val="Arial"/>
      <family val="2"/>
    </font>
    <font>
      <b/>
      <i/>
      <sz val="16"/>
      <name val="Helv"/>
    </font>
    <font>
      <sz val="10"/>
      <name val="Arial"/>
      <family val="2"/>
    </font>
    <font>
      <b/>
      <i/>
      <sz val="18"/>
      <color indexed="28"/>
      <name val="AngsanaUPC"/>
      <family val="1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8"/>
      <name val="BrowalliaUPC"/>
      <family val="2"/>
    </font>
    <font>
      <b/>
      <sz val="18"/>
      <name val="BrowalliaUPC"/>
      <family val="2"/>
      <charset val="222"/>
    </font>
    <font>
      <sz val="18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TH SarabunPSK"/>
      <family val="2"/>
    </font>
    <font>
      <sz val="16"/>
      <name val="BrowalliaUPC"/>
      <family val="2"/>
    </font>
    <font>
      <u/>
      <sz val="14"/>
      <color theme="10"/>
      <name val="Cordia New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b/>
      <u/>
      <sz val="16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0"/>
      <name val="TH SarabunPSK"/>
      <family val="2"/>
    </font>
    <font>
      <sz val="2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5"/>
      <name val="TH SarabunPSK"/>
      <family val="2"/>
    </font>
    <font>
      <b/>
      <sz val="15"/>
      <color indexed="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8"/>
      <color rgb="FFFF0000"/>
      <name val="TH SarabunPSK"/>
      <family val="2"/>
    </font>
    <font>
      <b/>
      <u/>
      <sz val="16"/>
      <color theme="1"/>
      <name val="TH SarabunPSK"/>
      <family val="2"/>
    </font>
    <font>
      <b/>
      <i/>
      <u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b/>
      <i/>
      <u val="singleAccounting"/>
      <sz val="16"/>
      <color theme="1"/>
      <name val="TH SarabunPSK"/>
      <family val="2"/>
    </font>
    <font>
      <b/>
      <u/>
      <sz val="24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  <font>
      <b/>
      <sz val="16"/>
      <name val="Browallia New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b/>
      <sz val="16"/>
      <name val="TH Sarabun New"/>
      <family val="2"/>
      <charset val="222"/>
    </font>
    <font>
      <sz val="26"/>
      <name val="TH SarabunPSK"/>
      <family val="2"/>
    </font>
    <font>
      <b/>
      <sz val="26"/>
      <name val="TH SarabunPSK"/>
      <family val="2"/>
    </font>
    <font>
      <b/>
      <sz val="16"/>
      <color theme="0"/>
      <name val="BrowalliaUPC"/>
      <family val="2"/>
    </font>
    <font>
      <b/>
      <sz val="16"/>
      <name val="BrowalliaUPC"/>
      <family val="2"/>
    </font>
    <font>
      <b/>
      <sz val="16"/>
      <name val="BrowalliaUPC"/>
      <family val="2"/>
      <charset val="222"/>
    </font>
    <font>
      <sz val="13"/>
      <name val="BrowalliaUPC"/>
      <family val="2"/>
      <charset val="222"/>
    </font>
    <font>
      <b/>
      <sz val="13"/>
      <name val="BrowalliaUPC"/>
      <family val="2"/>
    </font>
    <font>
      <sz val="13"/>
      <name val="BrowalliaUPC"/>
      <family val="2"/>
    </font>
    <font>
      <u/>
      <sz val="13"/>
      <name val="BrowalliaUPC"/>
      <family val="2"/>
      <charset val="222"/>
    </font>
    <font>
      <b/>
      <sz val="20"/>
      <name val="BrowalliaUPC"/>
      <family val="2"/>
    </font>
    <font>
      <b/>
      <u/>
      <sz val="13"/>
      <name val="BrowalliaUPC"/>
      <family val="2"/>
      <charset val="222"/>
    </font>
    <font>
      <b/>
      <u/>
      <sz val="13"/>
      <name val="BrowalliaUPC"/>
      <family val="2"/>
    </font>
    <font>
      <u/>
      <sz val="13"/>
      <name val="BrowalliaUPC"/>
      <family val="2"/>
    </font>
    <font>
      <b/>
      <u/>
      <sz val="13"/>
      <name val="Cordia New"/>
      <family val="2"/>
    </font>
    <font>
      <b/>
      <sz val="13"/>
      <name val="BrowalliaUPC"/>
      <family val="2"/>
      <charset val="222"/>
    </font>
    <font>
      <sz val="14"/>
      <name val="BrowalliaUPC"/>
      <family val="2"/>
    </font>
    <font>
      <sz val="13"/>
      <name val="Cordia New"/>
      <family val="2"/>
    </font>
    <font>
      <sz val="13"/>
      <color indexed="10"/>
      <name val="BrowalliaUPC"/>
      <family val="2"/>
    </font>
    <font>
      <b/>
      <sz val="72"/>
      <name val="TH SarabunPSK"/>
      <family val="2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BrowalliaUPC"/>
      <family val="2"/>
    </font>
    <font>
      <sz val="20"/>
      <name val="TH SarabunPSK"/>
      <family val="2"/>
    </font>
    <font>
      <sz val="16"/>
      <color rgb="FFFF0000"/>
      <name val="BrowalliaUPC"/>
      <family val="2"/>
    </font>
    <font>
      <b/>
      <sz val="16"/>
      <color theme="1"/>
      <name val="BrowalliaUPC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BrowalliaUPC"/>
      <family val="2"/>
      <charset val="22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1F0"/>
        <bgColor indexed="64"/>
      </patternFill>
    </fill>
    <fill>
      <patternFill patternType="solid">
        <fgColor rgb="FFFECAC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ACA44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14" fillId="2" borderId="1">
      <alignment horizontal="centerContinuous" vertical="top"/>
    </xf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4" fillId="2" borderId="1">
      <alignment horizontal="centerContinuous" vertical="top"/>
    </xf>
    <xf numFmtId="15" fontId="15" fillId="3" borderId="0">
      <alignment horizontal="centerContinuous"/>
    </xf>
    <xf numFmtId="38" fontId="16" fillId="2" borderId="0" applyNumberFormat="0" applyBorder="0" applyAlignment="0" applyProtection="0"/>
    <xf numFmtId="10" fontId="16" fillId="4" borderId="2" applyNumberFormat="0" applyBorder="0" applyAlignment="0" applyProtection="0"/>
    <xf numFmtId="189" fontId="17" fillId="0" borderId="0"/>
    <xf numFmtId="0" fontId="23" fillId="0" borderId="0"/>
    <xf numFmtId="0" fontId="13" fillId="0" borderId="0"/>
    <xf numFmtId="0" fontId="27" fillId="0" borderId="0"/>
    <xf numFmtId="10" fontId="18" fillId="0" borderId="0" applyFont="0" applyFill="0" applyBorder="0" applyAlignment="0" applyProtection="0"/>
    <xf numFmtId="0" fontId="19" fillId="5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8" fillId="0" borderId="0"/>
    <xf numFmtId="0" fontId="13" fillId="0" borderId="0"/>
    <xf numFmtId="9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87" fontId="4" fillId="0" borderId="0" applyFont="0" applyFill="0" applyBorder="0" applyAlignment="0" applyProtection="0"/>
    <xf numFmtId="0" fontId="5" fillId="0" borderId="0"/>
  </cellStyleXfs>
  <cellXfs count="831">
    <xf numFmtId="0" fontId="0" fillId="0" borderId="0" xfId="0"/>
    <xf numFmtId="0" fontId="24" fillId="0" borderId="0" xfId="11" applyFont="1" applyAlignment="1">
      <alignment vertical="top"/>
    </xf>
    <xf numFmtId="0" fontId="24" fillId="0" borderId="0" xfId="11" applyFont="1" applyAlignment="1">
      <alignment horizontal="left" vertical="top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left"/>
    </xf>
    <xf numFmtId="43" fontId="28" fillId="0" borderId="2" xfId="54" applyFont="1" applyFill="1" applyBorder="1"/>
    <xf numFmtId="43" fontId="29" fillId="0" borderId="2" xfId="54" applyFont="1" applyFill="1" applyBorder="1"/>
    <xf numFmtId="43" fontId="28" fillId="0" borderId="2" xfId="16" applyFont="1" applyBorder="1"/>
    <xf numFmtId="43" fontId="28" fillId="0" borderId="2" xfId="16" applyFont="1" applyFill="1" applyBorder="1"/>
    <xf numFmtId="0" fontId="28" fillId="0" borderId="0" xfId="0" applyFont="1"/>
    <xf numFmtId="0" fontId="8" fillId="0" borderId="0" xfId="77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10" borderId="0" xfId="0" applyFont="1" applyFill="1"/>
    <xf numFmtId="0" fontId="0" fillId="10" borderId="0" xfId="0" applyFill="1"/>
    <xf numFmtId="188" fontId="29" fillId="7" borderId="2" xfId="87" applyNumberFormat="1" applyFont="1" applyFill="1" applyBorder="1"/>
    <xf numFmtId="0" fontId="28" fillId="0" borderId="2" xfId="0" applyFont="1" applyBorder="1"/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190" fontId="29" fillId="0" borderId="2" xfId="16" applyNumberFormat="1" applyFont="1" applyBorder="1" applyAlignment="1">
      <alignment horizontal="center"/>
    </xf>
    <xf numFmtId="43" fontId="29" fillId="0" borderId="2" xfId="16" applyFont="1" applyBorder="1" applyAlignment="1">
      <alignment vertical="center"/>
    </xf>
    <xf numFmtId="0" fontId="31" fillId="9" borderId="2" xfId="0" applyFont="1" applyFill="1" applyBorder="1" applyAlignment="1">
      <alignment horizontal="center"/>
    </xf>
    <xf numFmtId="0" fontId="31" fillId="9" borderId="2" xfId="0" applyFont="1" applyFill="1" applyBorder="1"/>
    <xf numFmtId="190" fontId="31" fillId="9" borderId="2" xfId="16" applyNumberFormat="1" applyFont="1" applyFill="1" applyBorder="1" applyAlignment="1">
      <alignment horizontal="center"/>
    </xf>
    <xf numFmtId="43" fontId="31" fillId="9" borderId="2" xfId="16" applyFont="1" applyFill="1" applyBorder="1" applyAlignment="1">
      <alignment vertical="center"/>
    </xf>
    <xf numFmtId="0" fontId="40" fillId="0" borderId="0" xfId="0" applyFont="1" applyAlignment="1">
      <alignment horizontal="center"/>
    </xf>
    <xf numFmtId="0" fontId="40" fillId="0" borderId="0" xfId="0" applyFont="1"/>
    <xf numFmtId="190" fontId="40" fillId="0" borderId="0" xfId="16" applyNumberFormat="1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/>
    <xf numFmtId="190" fontId="30" fillId="0" borderId="2" xfId="16" applyNumberFormat="1" applyFont="1" applyBorder="1" applyAlignment="1">
      <alignment horizontal="center"/>
    </xf>
    <xf numFmtId="43" fontId="30" fillId="0" borderId="2" xfId="16" applyFont="1" applyBorder="1" applyAlignment="1">
      <alignment vertical="center"/>
    </xf>
    <xf numFmtId="0" fontId="6" fillId="0" borderId="0" xfId="77" applyFont="1" applyAlignment="1">
      <alignment vertical="center"/>
    </xf>
    <xf numFmtId="0" fontId="39" fillId="9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/>
    </xf>
    <xf numFmtId="190" fontId="39" fillId="9" borderId="2" xfId="16" applyNumberFormat="1" applyFont="1" applyFill="1" applyBorder="1" applyAlignment="1">
      <alignment horizontal="center" vertical="center" wrapText="1"/>
    </xf>
    <xf numFmtId="43" fontId="39" fillId="9" borderId="2" xfId="16" applyFont="1" applyFill="1" applyBorder="1" applyAlignment="1">
      <alignment horizontal="center" vertical="center" wrapText="1"/>
    </xf>
    <xf numFmtId="190" fontId="29" fillId="0" borderId="2" xfId="16" applyNumberFormat="1" applyFont="1" applyFill="1" applyBorder="1" applyAlignment="1">
      <alignment horizontal="center"/>
    </xf>
    <xf numFmtId="0" fontId="6" fillId="8" borderId="2" xfId="77" applyFont="1" applyFill="1" applyBorder="1" applyAlignment="1">
      <alignment horizontal="center" vertical="center"/>
    </xf>
    <xf numFmtId="43" fontId="8" fillId="8" borderId="2" xfId="77" applyNumberForma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3" fontId="8" fillId="0" borderId="0" xfId="16" applyFont="1" applyAlignment="1">
      <alignment vertical="center"/>
    </xf>
    <xf numFmtId="43" fontId="0" fillId="0" borderId="0" xfId="16" applyFont="1"/>
    <xf numFmtId="43" fontId="6" fillId="8" borderId="0" xfId="77" applyNumberFormat="1" applyFont="1" applyFill="1" applyAlignment="1">
      <alignment vertical="center"/>
    </xf>
    <xf numFmtId="49" fontId="36" fillId="0" borderId="16" xfId="3" applyNumberFormat="1" applyFont="1" applyBorder="1" applyAlignment="1" applyProtection="1">
      <alignment horizontal="left"/>
    </xf>
    <xf numFmtId="49" fontId="36" fillId="11" borderId="16" xfId="3" applyNumberFormat="1" applyFont="1" applyFill="1" applyBorder="1" applyAlignment="1" applyProtection="1">
      <alignment horizontal="left"/>
    </xf>
    <xf numFmtId="49" fontId="36" fillId="7" borderId="16" xfId="3" quotePrefix="1" applyNumberFormat="1" applyFont="1" applyFill="1" applyBorder="1" applyAlignment="1" applyProtection="1">
      <alignment horizontal="left"/>
    </xf>
    <xf numFmtId="49" fontId="36" fillId="12" borderId="16" xfId="3" quotePrefix="1" applyNumberFormat="1" applyFont="1" applyFill="1" applyBorder="1" applyAlignment="1" applyProtection="1">
      <alignment horizontal="left"/>
    </xf>
    <xf numFmtId="49" fontId="36" fillId="0" borderId="16" xfId="3" applyNumberFormat="1" applyFont="1" applyFill="1" applyBorder="1" applyAlignment="1" applyProtection="1">
      <alignment horizontal="left"/>
    </xf>
    <xf numFmtId="49" fontId="36" fillId="0" borderId="13" xfId="3" quotePrefix="1" applyNumberFormat="1" applyFont="1" applyFill="1" applyBorder="1" applyAlignment="1" applyProtection="1">
      <alignment horizontal="left" vertical="center"/>
    </xf>
    <xf numFmtId="49" fontId="36" fillId="12" borderId="13" xfId="3" quotePrefix="1" applyNumberFormat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center"/>
    </xf>
    <xf numFmtId="0" fontId="44" fillId="0" borderId="3" xfId="0" applyFont="1" applyBorder="1"/>
    <xf numFmtId="0" fontId="32" fillId="0" borderId="0" xfId="0" applyFont="1"/>
    <xf numFmtId="0" fontId="32" fillId="0" borderId="4" xfId="0" applyFont="1" applyBorder="1"/>
    <xf numFmtId="0" fontId="28" fillId="0" borderId="3" xfId="0" applyFont="1" applyBorder="1"/>
    <xf numFmtId="188" fontId="28" fillId="0" borderId="13" xfId="16" applyNumberFormat="1" applyFont="1" applyBorder="1"/>
    <xf numFmtId="0" fontId="32" fillId="0" borderId="1" xfId="0" applyFont="1" applyBorder="1"/>
    <xf numFmtId="188" fontId="32" fillId="0" borderId="2" xfId="16" applyNumberFormat="1" applyFont="1" applyBorder="1"/>
    <xf numFmtId="188" fontId="32" fillId="0" borderId="13" xfId="16" applyNumberFormat="1" applyFont="1" applyBorder="1"/>
    <xf numFmtId="0" fontId="28" fillId="0" borderId="8" xfId="0" applyFont="1" applyBorder="1"/>
    <xf numFmtId="49" fontId="28" fillId="0" borderId="13" xfId="16" applyNumberFormat="1" applyFont="1" applyBorder="1"/>
    <xf numFmtId="0" fontId="28" fillId="0" borderId="6" xfId="0" applyFont="1" applyBorder="1"/>
    <xf numFmtId="0" fontId="28" fillId="0" borderId="5" xfId="0" applyFont="1" applyBorder="1" applyAlignment="1">
      <alignment horizontal="center"/>
    </xf>
    <xf numFmtId="0" fontId="28" fillId="0" borderId="7" xfId="0" applyFont="1" applyBorder="1"/>
    <xf numFmtId="49" fontId="28" fillId="0" borderId="17" xfId="16" applyNumberFormat="1" applyFont="1" applyBorder="1"/>
    <xf numFmtId="188" fontId="32" fillId="0" borderId="4" xfId="16" applyNumberFormat="1" applyFont="1" applyBorder="1"/>
    <xf numFmtId="0" fontId="44" fillId="0" borderId="0" xfId="0" applyFont="1"/>
    <xf numFmtId="188" fontId="28" fillId="0" borderId="17" xfId="16" applyNumberFormat="1" applyFont="1" applyBorder="1"/>
    <xf numFmtId="191" fontId="32" fillId="0" borderId="2" xfId="16" applyNumberFormat="1" applyFont="1" applyBorder="1"/>
    <xf numFmtId="0" fontId="29" fillId="0" borderId="0" xfId="88" applyFont="1" applyFill="1"/>
    <xf numFmtId="0" fontId="31" fillId="0" borderId="0" xfId="88" applyFont="1" applyFill="1"/>
    <xf numFmtId="0" fontId="28" fillId="0" borderId="13" xfId="88" applyFont="1" applyFill="1" applyBorder="1" applyAlignment="1">
      <alignment horizontal="center"/>
    </xf>
    <xf numFmtId="0" fontId="29" fillId="0" borderId="2" xfId="88" applyFont="1" applyFill="1" applyBorder="1" applyAlignment="1">
      <alignment horizontal="center"/>
    </xf>
    <xf numFmtId="0" fontId="28" fillId="0" borderId="2" xfId="88" applyFont="1" applyFill="1" applyBorder="1" applyAlignment="1">
      <alignment horizontal="center"/>
    </xf>
    <xf numFmtId="0" fontId="30" fillId="0" borderId="0" xfId="88" applyFont="1" applyFill="1" applyAlignment="1">
      <alignment horizontal="right"/>
    </xf>
    <xf numFmtId="0" fontId="47" fillId="0" borderId="0" xfId="88" applyFont="1" applyFill="1" applyAlignment="1">
      <alignment horizontal="center"/>
    </xf>
    <xf numFmtId="0" fontId="47" fillId="0" borderId="0" xfId="88" applyFont="1" applyFill="1"/>
    <xf numFmtId="0" fontId="29" fillId="0" borderId="0" xfId="88" applyFont="1" applyFill="1" applyAlignment="1">
      <alignment horizontal="center"/>
    </xf>
    <xf numFmtId="0" fontId="47" fillId="0" borderId="0" xfId="90" applyNumberFormat="1" applyFont="1" applyFill="1" applyAlignment="1">
      <alignment horizontal="center"/>
    </xf>
    <xf numFmtId="0" fontId="28" fillId="0" borderId="0" xfId="88" applyFont="1" applyFill="1"/>
    <xf numFmtId="43" fontId="31" fillId="0" borderId="2" xfId="90" applyFont="1" applyFill="1" applyBorder="1"/>
    <xf numFmtId="188" fontId="42" fillId="0" borderId="0" xfId="90" applyNumberFormat="1" applyFont="1" applyFill="1"/>
    <xf numFmtId="43" fontId="29" fillId="0" borderId="0" xfId="90" applyFont="1" applyFill="1"/>
    <xf numFmtId="43" fontId="29" fillId="0" borderId="0" xfId="90" applyFont="1" applyFill="1" applyAlignment="1">
      <alignment horizontal="center"/>
    </xf>
    <xf numFmtId="0" fontId="48" fillId="0" borderId="0" xfId="90" applyNumberFormat="1" applyFont="1" applyFill="1" applyAlignment="1">
      <alignment horizontal="center"/>
    </xf>
    <xf numFmtId="0" fontId="28" fillId="0" borderId="20" xfId="88" applyFont="1" applyFill="1" applyBorder="1" applyAlignment="1">
      <alignment horizontal="center"/>
    </xf>
    <xf numFmtId="43" fontId="28" fillId="0" borderId="0" xfId="90" applyFont="1" applyFill="1"/>
    <xf numFmtId="43" fontId="28" fillId="0" borderId="4" xfId="88" applyNumberFormat="1" applyFont="1" applyFill="1" applyBorder="1"/>
    <xf numFmtId="43" fontId="28" fillId="0" borderId="2" xfId="16" applyFont="1" applyFill="1" applyBorder="1" applyAlignment="1">
      <alignment vertical="top"/>
    </xf>
    <xf numFmtId="0" fontId="29" fillId="0" borderId="14" xfId="88" applyFont="1" applyFill="1" applyBorder="1" applyAlignment="1">
      <alignment horizontal="center"/>
    </xf>
    <xf numFmtId="0" fontId="47" fillId="0" borderId="0" xfId="88" applyFont="1" applyFill="1" applyAlignment="1">
      <alignment horizontal="left"/>
    </xf>
    <xf numFmtId="43" fontId="47" fillId="0" borderId="0" xfId="90" applyFont="1" applyFill="1"/>
    <xf numFmtId="188" fontId="47" fillId="0" borderId="0" xfId="90" applyNumberFormat="1" applyFont="1" applyFill="1"/>
    <xf numFmtId="0" fontId="28" fillId="0" borderId="0" xfId="88" applyFont="1" applyFill="1" applyAlignment="1">
      <alignment horizontal="center"/>
    </xf>
    <xf numFmtId="188" fontId="28" fillId="0" borderId="0" xfId="90" applyNumberFormat="1" applyFont="1" applyFill="1"/>
    <xf numFmtId="0" fontId="28" fillId="0" borderId="0" xfId="0" applyFont="1" applyFill="1"/>
    <xf numFmtId="49" fontId="28" fillId="0" borderId="13" xfId="16" applyNumberFormat="1" applyFont="1" applyFill="1" applyBorder="1"/>
    <xf numFmtId="188" fontId="28" fillId="0" borderId="13" xfId="16" applyNumberFormat="1" applyFont="1" applyFill="1" applyBorder="1"/>
    <xf numFmtId="188" fontId="28" fillId="0" borderId="14" xfId="16" applyNumberFormat="1" applyFont="1" applyFill="1" applyBorder="1"/>
    <xf numFmtId="0" fontId="28" fillId="0" borderId="0" xfId="0" applyFont="1" applyFill="1" applyAlignment="1">
      <alignment horizontal="center"/>
    </xf>
    <xf numFmtId="0" fontId="31" fillId="0" borderId="0" xfId="88" applyFont="1" applyFill="1" applyAlignment="1">
      <alignment horizontal="right"/>
    </xf>
    <xf numFmtId="0" fontId="29" fillId="0" borderId="0" xfId="91" applyFont="1" applyFill="1"/>
    <xf numFmtId="49" fontId="32" fillId="0" borderId="2" xfId="91" applyNumberFormat="1" applyFont="1" applyFill="1" applyBorder="1" applyAlignment="1">
      <alignment horizontal="left"/>
    </xf>
    <xf numFmtId="49" fontId="32" fillId="0" borderId="2" xfId="91" applyNumberFormat="1" applyFont="1" applyFill="1" applyBorder="1" applyAlignment="1">
      <alignment horizontal="center"/>
    </xf>
    <xf numFmtId="49" fontId="29" fillId="0" borderId="2" xfId="91" applyNumberFormat="1" applyFont="1" applyFill="1" applyBorder="1" applyAlignment="1">
      <alignment horizontal="left"/>
    </xf>
    <xf numFmtId="192" fontId="29" fillId="0" borderId="2" xfId="91" applyNumberFormat="1" applyFont="1" applyFill="1" applyBorder="1"/>
    <xf numFmtId="193" fontId="29" fillId="0" borderId="2" xfId="91" applyNumberFormat="1" applyFont="1" applyFill="1" applyBorder="1"/>
    <xf numFmtId="43" fontId="28" fillId="0" borderId="0" xfId="16" applyFont="1"/>
    <xf numFmtId="0" fontId="32" fillId="0" borderId="0" xfId="0" applyFont="1" applyAlignment="1">
      <alignment horizontal="center"/>
    </xf>
    <xf numFmtId="0" fontId="31" fillId="0" borderId="0" xfId="88" applyFont="1" applyFill="1" applyBorder="1" applyAlignment="1">
      <alignment horizontal="center" vertical="top"/>
    </xf>
    <xf numFmtId="0" fontId="29" fillId="0" borderId="2" xfId="88" applyFont="1" applyFill="1" applyBorder="1" applyAlignment="1">
      <alignment horizontal="center"/>
    </xf>
    <xf numFmtId="0" fontId="31" fillId="0" borderId="7" xfId="88" applyFont="1" applyFill="1" applyBorder="1" applyAlignment="1">
      <alignment horizontal="center" vertical="center"/>
    </xf>
    <xf numFmtId="0" fontId="52" fillId="0" borderId="0" xfId="12" applyFont="1"/>
    <xf numFmtId="0" fontId="29" fillId="0" borderId="0" xfId="91" applyFont="1"/>
    <xf numFmtId="0" fontId="52" fillId="0" borderId="0" xfId="12" applyFont="1" applyAlignment="1">
      <alignment horizontal="center"/>
    </xf>
    <xf numFmtId="0" fontId="29" fillId="15" borderId="0" xfId="91" applyFont="1" applyFill="1"/>
    <xf numFmtId="49" fontId="29" fillId="0" borderId="20" xfId="91" applyNumberFormat="1" applyFont="1" applyFill="1" applyBorder="1" applyAlignment="1">
      <alignment horizontal="left"/>
    </xf>
    <xf numFmtId="192" fontId="29" fillId="0" borderId="20" xfId="91" applyNumberFormat="1" applyFont="1" applyFill="1" applyBorder="1"/>
    <xf numFmtId="192" fontId="29" fillId="8" borderId="20" xfId="91" applyNumberFormat="1" applyFont="1" applyFill="1" applyBorder="1"/>
    <xf numFmtId="193" fontId="29" fillId="0" borderId="20" xfId="91" applyNumberFormat="1" applyFont="1" applyFill="1" applyBorder="1"/>
    <xf numFmtId="193" fontId="29" fillId="8" borderId="20" xfId="91" applyNumberFormat="1" applyFont="1" applyFill="1" applyBorder="1"/>
    <xf numFmtId="49" fontId="32" fillId="0" borderId="20" xfId="91" applyNumberFormat="1" applyFont="1" applyFill="1" applyBorder="1" applyAlignment="1">
      <alignment horizontal="left"/>
    </xf>
    <xf numFmtId="192" fontId="32" fillId="0" borderId="20" xfId="91" applyNumberFormat="1" applyFont="1" applyFill="1" applyBorder="1"/>
    <xf numFmtId="192" fontId="32" fillId="8" borderId="20" xfId="91" applyNumberFormat="1" applyFont="1" applyFill="1" applyBorder="1"/>
    <xf numFmtId="0" fontId="32" fillId="16" borderId="0" xfId="91" applyFont="1" applyFill="1"/>
    <xf numFmtId="0" fontId="55" fillId="0" borderId="0" xfId="91" applyFont="1" applyFill="1" applyAlignment="1">
      <alignment horizontal="center"/>
    </xf>
    <xf numFmtId="0" fontId="29" fillId="0" borderId="0" xfId="91" applyFont="1" applyFill="1" applyAlignment="1">
      <alignment horizontal="center"/>
    </xf>
    <xf numFmtId="49" fontId="32" fillId="13" borderId="2" xfId="91" applyNumberFormat="1" applyFont="1" applyFill="1" applyBorder="1" applyAlignment="1">
      <alignment horizontal="center"/>
    </xf>
    <xf numFmtId="192" fontId="29" fillId="13" borderId="2" xfId="91" applyNumberFormat="1" applyFont="1" applyFill="1" applyBorder="1"/>
    <xf numFmtId="43" fontId="29" fillId="13" borderId="2" xfId="91" applyNumberFormat="1" applyFont="1" applyFill="1" applyBorder="1"/>
    <xf numFmtId="43" fontId="29" fillId="0" borderId="2" xfId="91" applyNumberFormat="1" applyFont="1" applyFill="1" applyBorder="1"/>
    <xf numFmtId="43" fontId="29" fillId="0" borderId="2" xfId="93" applyFont="1" applyFill="1" applyBorder="1"/>
    <xf numFmtId="0" fontId="29" fillId="0" borderId="2" xfId="91" applyFont="1" applyFill="1" applyBorder="1"/>
    <xf numFmtId="49" fontId="31" fillId="0" borderId="2" xfId="91" applyNumberFormat="1" applyFont="1" applyFill="1" applyBorder="1" applyAlignment="1">
      <alignment horizontal="left"/>
    </xf>
    <xf numFmtId="192" fontId="31" fillId="0" borderId="2" xfId="91" applyNumberFormat="1" applyFont="1" applyFill="1" applyBorder="1"/>
    <xf numFmtId="192" fontId="31" fillId="13" borderId="2" xfId="91" applyNumberFormat="1" applyFont="1" applyFill="1" applyBorder="1"/>
    <xf numFmtId="43" fontId="31" fillId="13" borderId="2" xfId="91" applyNumberFormat="1" applyFont="1" applyFill="1" applyBorder="1"/>
    <xf numFmtId="43" fontId="31" fillId="0" borderId="2" xfId="91" applyNumberFormat="1" applyFont="1" applyFill="1" applyBorder="1"/>
    <xf numFmtId="0" fontId="31" fillId="0" borderId="2" xfId="91" applyFont="1" applyFill="1" applyBorder="1"/>
    <xf numFmtId="0" fontId="31" fillId="0" borderId="0" xfId="91" applyFont="1" applyFill="1"/>
    <xf numFmtId="0" fontId="56" fillId="0" borderId="0" xfId="91" applyFont="1" applyFill="1" applyAlignment="1">
      <alignment horizontal="center"/>
    </xf>
    <xf numFmtId="0" fontId="57" fillId="0" borderId="0" xfId="91" applyFont="1" applyFill="1" applyAlignment="1">
      <alignment horizontal="center"/>
    </xf>
    <xf numFmtId="43" fontId="58" fillId="13" borderId="0" xfId="93" applyFont="1" applyFill="1"/>
    <xf numFmtId="0" fontId="59" fillId="6" borderId="0" xfId="91" applyFont="1" applyFill="1" applyAlignment="1">
      <alignment horizontal="left"/>
    </xf>
    <xf numFmtId="0" fontId="29" fillId="6" borderId="0" xfId="91" applyFont="1" applyFill="1"/>
    <xf numFmtId="43" fontId="29" fillId="8" borderId="0" xfId="93" applyFont="1" applyFill="1"/>
    <xf numFmtId="43" fontId="29" fillId="0" borderId="0" xfId="93" applyFont="1"/>
    <xf numFmtId="10" fontId="29" fillId="6" borderId="0" xfId="91" applyNumberFormat="1" applyFont="1" applyFill="1"/>
    <xf numFmtId="43" fontId="29" fillId="0" borderId="0" xfId="93" applyFont="1" applyAlignment="1">
      <alignment horizontal="center"/>
    </xf>
    <xf numFmtId="0" fontId="31" fillId="0" borderId="2" xfId="91" applyFont="1" applyBorder="1" applyAlignment="1">
      <alignment horizontal="center"/>
    </xf>
    <xf numFmtId="0" fontId="31" fillId="0" borderId="2" xfId="91" applyFont="1" applyBorder="1"/>
    <xf numFmtId="0" fontId="29" fillId="0" borderId="0" xfId="91" applyFont="1" applyFill="1" applyBorder="1" applyAlignment="1">
      <alignment horizontal="center"/>
    </xf>
    <xf numFmtId="194" fontId="32" fillId="17" borderId="21" xfId="91" applyNumberFormat="1" applyFont="1" applyFill="1" applyBorder="1" applyAlignment="1">
      <alignment vertical="center"/>
    </xf>
    <xf numFmtId="43" fontId="29" fillId="0" borderId="22" xfId="93" applyFont="1" applyBorder="1"/>
    <xf numFmtId="0" fontId="29" fillId="0" borderId="0" xfId="91" applyFont="1" applyAlignment="1">
      <alignment horizontal="left"/>
    </xf>
    <xf numFmtId="43" fontId="29" fillId="6" borderId="0" xfId="93" applyFont="1" applyFill="1"/>
    <xf numFmtId="43" fontId="29" fillId="0" borderId="2" xfId="93" applyFont="1" applyBorder="1" applyAlignment="1">
      <alignment horizontal="center"/>
    </xf>
    <xf numFmtId="43" fontId="29" fillId="6" borderId="2" xfId="93" applyFont="1" applyFill="1" applyBorder="1"/>
    <xf numFmtId="0" fontId="29" fillId="0" borderId="2" xfId="91" applyFont="1" applyBorder="1"/>
    <xf numFmtId="43" fontId="29" fillId="0" borderId="0" xfId="93" applyFont="1" applyFill="1" applyBorder="1"/>
    <xf numFmtId="194" fontId="32" fillId="17" borderId="23" xfId="91" applyNumberFormat="1" applyFont="1" applyFill="1" applyBorder="1" applyAlignment="1">
      <alignment vertical="center"/>
    </xf>
    <xf numFmtId="43" fontId="29" fillId="0" borderId="24" xfId="93" applyFont="1" applyBorder="1"/>
    <xf numFmtId="0" fontId="29" fillId="0" borderId="0" xfId="91" applyFont="1" applyAlignment="1">
      <alignment horizontal="left" indent="1"/>
    </xf>
    <xf numFmtId="188" fontId="29" fillId="0" borderId="0" xfId="93" applyNumberFormat="1" applyFont="1" applyAlignment="1">
      <alignment horizontal="center"/>
    </xf>
    <xf numFmtId="10" fontId="32" fillId="17" borderId="25" xfId="94" applyNumberFormat="1" applyFont="1" applyFill="1" applyBorder="1" applyAlignment="1">
      <alignment vertical="center"/>
    </xf>
    <xf numFmtId="10" fontId="29" fillId="0" borderId="26" xfId="94" applyNumberFormat="1" applyFont="1" applyBorder="1"/>
    <xf numFmtId="0" fontId="29" fillId="18" borderId="2" xfId="91" applyFont="1" applyFill="1" applyBorder="1" applyAlignment="1">
      <alignment horizontal="center"/>
    </xf>
    <xf numFmtId="43" fontId="29" fillId="18" borderId="2" xfId="91" applyNumberFormat="1" applyFont="1" applyFill="1" applyBorder="1"/>
    <xf numFmtId="0" fontId="29" fillId="18" borderId="2" xfId="91" applyFont="1" applyFill="1" applyBorder="1"/>
    <xf numFmtId="43" fontId="29" fillId="0" borderId="0" xfId="91" applyNumberFormat="1" applyFont="1" applyFill="1" applyBorder="1"/>
    <xf numFmtId="0" fontId="29" fillId="0" borderId="2" xfId="91" applyFont="1" applyBorder="1" applyAlignment="1">
      <alignment horizontal="center"/>
    </xf>
    <xf numFmtId="43" fontId="29" fillId="0" borderId="2" xfId="91" applyNumberFormat="1" applyFont="1" applyBorder="1"/>
    <xf numFmtId="43" fontId="29" fillId="0" borderId="0" xfId="91" applyNumberFormat="1" applyFont="1"/>
    <xf numFmtId="43" fontId="29" fillId="0" borderId="0" xfId="91" applyNumberFormat="1" applyFont="1" applyFill="1"/>
    <xf numFmtId="43" fontId="31" fillId="8" borderId="0" xfId="93" applyFont="1" applyFill="1"/>
    <xf numFmtId="0" fontId="31" fillId="0" borderId="0" xfId="91" applyFont="1"/>
    <xf numFmtId="43" fontId="31" fillId="0" borderId="0" xfId="93" applyFont="1"/>
    <xf numFmtId="0" fontId="31" fillId="6" borderId="0" xfId="91" applyFont="1" applyFill="1"/>
    <xf numFmtId="43" fontId="31" fillId="0" borderId="0" xfId="93" applyFont="1" applyAlignment="1">
      <alignment horizontal="center"/>
    </xf>
    <xf numFmtId="43" fontId="31" fillId="6" borderId="0" xfId="93" applyFont="1" applyFill="1"/>
    <xf numFmtId="43" fontId="31" fillId="0" borderId="0" xfId="91" applyNumberFormat="1" applyFont="1"/>
    <xf numFmtId="43" fontId="31" fillId="0" borderId="27" xfId="91" applyNumberFormat="1" applyFont="1" applyBorder="1"/>
    <xf numFmtId="43" fontId="31" fillId="0" borderId="0" xfId="91" applyNumberFormat="1" applyFont="1" applyFill="1"/>
    <xf numFmtId="10" fontId="29" fillId="0" borderId="0" xfId="92" applyNumberFormat="1" applyFont="1"/>
    <xf numFmtId="43" fontId="29" fillId="0" borderId="29" xfId="93" applyFont="1" applyBorder="1"/>
    <xf numFmtId="0" fontId="31" fillId="0" borderId="28" xfId="91" applyFont="1" applyBorder="1"/>
    <xf numFmtId="0" fontId="29" fillId="0" borderId="2" xfId="63" applyFont="1" applyBorder="1" applyAlignment="1">
      <alignment horizontal="center" vertical="top"/>
    </xf>
    <xf numFmtId="0" fontId="29" fillId="0" borderId="2" xfId="63" applyFont="1" applyBorder="1" applyAlignment="1">
      <alignment horizontal="left" vertical="top"/>
    </xf>
    <xf numFmtId="0" fontId="29" fillId="0" borderId="2" xfId="63" applyFont="1" applyBorder="1" applyAlignment="1">
      <alignment vertical="top"/>
    </xf>
    <xf numFmtId="0" fontId="29" fillId="0" borderId="4" xfId="63" applyFont="1" applyBorder="1" applyAlignment="1">
      <alignment vertical="top"/>
    </xf>
    <xf numFmtId="0" fontId="29" fillId="0" borderId="20" xfId="63" applyFont="1" applyBorder="1" applyAlignment="1">
      <alignment vertical="top"/>
    </xf>
    <xf numFmtId="0" fontId="29" fillId="0" borderId="2" xfId="63" applyFont="1" applyBorder="1" applyAlignment="1">
      <alignment horizontal="left" vertical="top" wrapText="1"/>
    </xf>
    <xf numFmtId="0" fontId="29" fillId="0" borderId="10" xfId="63" applyFont="1" applyBorder="1" applyAlignment="1">
      <alignment horizontal="center" vertical="top" wrapText="1"/>
    </xf>
    <xf numFmtId="0" fontId="31" fillId="0" borderId="1" xfId="63" applyFont="1" applyBorder="1" applyAlignment="1">
      <alignment horizontal="center" vertical="top" wrapText="1"/>
    </xf>
    <xf numFmtId="190" fontId="31" fillId="0" borderId="2" xfId="62" applyNumberFormat="1" applyFont="1" applyBorder="1" applyAlignment="1">
      <alignment vertical="top"/>
    </xf>
    <xf numFmtId="0" fontId="28" fillId="0" borderId="2" xfId="63" applyFont="1" applyBorder="1" applyAlignment="1">
      <alignment vertical="top"/>
    </xf>
    <xf numFmtId="190" fontId="32" fillId="0" borderId="2" xfId="62" applyNumberFormat="1" applyFont="1" applyBorder="1" applyAlignment="1">
      <alignment vertical="top"/>
    </xf>
    <xf numFmtId="0" fontId="31" fillId="0" borderId="2" xfId="63" applyFont="1" applyBorder="1" applyAlignment="1">
      <alignment horizontal="center" vertical="top"/>
    </xf>
    <xf numFmtId="0" fontId="31" fillId="0" borderId="2" xfId="63" applyFont="1" applyBorder="1" applyAlignment="1">
      <alignment vertical="top"/>
    </xf>
    <xf numFmtId="190" fontId="31" fillId="0" borderId="2" xfId="63" applyNumberFormat="1" applyFont="1" applyBorder="1" applyAlignment="1">
      <alignment vertical="top"/>
    </xf>
    <xf numFmtId="0" fontId="29" fillId="0" borderId="0" xfId="63" applyFont="1" applyAlignment="1">
      <alignment horizontal="center" vertical="top"/>
    </xf>
    <xf numFmtId="0" fontId="29" fillId="0" borderId="0" xfId="63" applyFont="1" applyAlignment="1">
      <alignment vertical="top"/>
    </xf>
    <xf numFmtId="43" fontId="29" fillId="0" borderId="0" xfId="62" applyFont="1" applyAlignment="1">
      <alignment vertical="top"/>
    </xf>
    <xf numFmtId="43" fontId="29" fillId="0" borderId="0" xfId="63" applyNumberFormat="1" applyFont="1" applyAlignment="1">
      <alignment vertical="top"/>
    </xf>
    <xf numFmtId="0" fontId="28" fillId="0" borderId="0" xfId="63" applyFont="1"/>
    <xf numFmtId="190" fontId="28" fillId="0" borderId="0" xfId="63" applyNumberFormat="1" applyFont="1"/>
    <xf numFmtId="0" fontId="28" fillId="19" borderId="0" xfId="63" applyFont="1" applyFill="1"/>
    <xf numFmtId="0" fontId="32" fillId="0" borderId="2" xfId="0" applyFont="1" applyBorder="1"/>
    <xf numFmtId="43" fontId="32" fillId="0" borderId="2" xfId="16" applyFont="1" applyBorder="1"/>
    <xf numFmtId="0" fontId="32" fillId="0" borderId="2" xfId="0" applyFont="1" applyBorder="1" applyAlignment="1">
      <alignment horizontal="center"/>
    </xf>
    <xf numFmtId="43" fontId="32" fillId="0" borderId="2" xfId="16" applyFont="1" applyBorder="1" applyAlignment="1">
      <alignment horizontal="center"/>
    </xf>
    <xf numFmtId="0" fontId="60" fillId="0" borderId="0" xfId="0" applyFont="1"/>
    <xf numFmtId="195" fontId="63" fillId="17" borderId="2" xfId="93" applyNumberFormat="1" applyFont="1" applyFill="1" applyBorder="1" applyAlignment="1">
      <alignment horizontal="right" vertical="center"/>
    </xf>
    <xf numFmtId="195" fontId="63" fillId="17" borderId="2" xfId="93" applyNumberFormat="1" applyFont="1" applyFill="1" applyBorder="1" applyAlignment="1">
      <alignment horizontal="center" vertical="center"/>
    </xf>
    <xf numFmtId="0" fontId="63" fillId="17" borderId="2" xfId="0" applyFont="1" applyFill="1" applyBorder="1" applyAlignment="1">
      <alignment horizontal="center" vertical="center"/>
    </xf>
    <xf numFmtId="194" fontId="32" fillId="17" borderId="2" xfId="0" applyNumberFormat="1" applyFont="1" applyFill="1" applyBorder="1" applyAlignment="1">
      <alignment horizontal="center" vertical="center"/>
    </xf>
    <xf numFmtId="195" fontId="32" fillId="17" borderId="2" xfId="0" applyNumberFormat="1" applyFont="1" applyFill="1" applyBorder="1" applyAlignment="1">
      <alignment horizontal="center" vertical="center"/>
    </xf>
    <xf numFmtId="43" fontId="28" fillId="6" borderId="2" xfId="16" applyFont="1" applyFill="1" applyBorder="1"/>
    <xf numFmtId="0" fontId="30" fillId="0" borderId="0" xfId="0" applyFont="1"/>
    <xf numFmtId="0" fontId="31" fillId="0" borderId="0" xfId="95" applyFont="1" applyAlignment="1">
      <alignment horizontal="center"/>
    </xf>
    <xf numFmtId="0" fontId="31" fillId="0" borderId="2" xfId="95" applyFont="1" applyBorder="1" applyAlignment="1">
      <alignment horizontal="center"/>
    </xf>
    <xf numFmtId="0" fontId="29" fillId="0" borderId="2" xfId="95" applyFont="1" applyBorder="1"/>
    <xf numFmtId="187" fontId="29" fillId="0" borderId="2" xfId="96" applyFont="1" applyBorder="1"/>
    <xf numFmtId="0" fontId="29" fillId="0" borderId="0" xfId="95" applyFont="1"/>
    <xf numFmtId="0" fontId="31" fillId="0" borderId="2" xfId="95" applyFont="1" applyBorder="1"/>
    <xf numFmtId="187" fontId="31" fillId="0" borderId="2" xfId="96" applyFont="1" applyBorder="1"/>
    <xf numFmtId="0" fontId="31" fillId="0" borderId="0" xfId="95" applyFont="1"/>
    <xf numFmtId="187" fontId="29" fillId="0" borderId="0" xfId="95" applyNumberFormat="1" applyFont="1"/>
    <xf numFmtId="0" fontId="28" fillId="0" borderId="0" xfId="91" applyFont="1" applyAlignment="1">
      <alignment vertical="top"/>
    </xf>
    <xf numFmtId="0" fontId="64" fillId="0" borderId="0" xfId="91" applyFont="1" applyAlignment="1">
      <alignment vertical="top"/>
    </xf>
    <xf numFmtId="0" fontId="64" fillId="0" borderId="4" xfId="91" applyFont="1" applyBorder="1" applyAlignment="1">
      <alignment horizontal="center" vertical="top"/>
    </xf>
    <xf numFmtId="0" fontId="64" fillId="0" borderId="14" xfId="91" applyFont="1" applyBorder="1" applyAlignment="1">
      <alignment horizontal="center" vertical="top"/>
    </xf>
    <xf numFmtId="0" fontId="64" fillId="0" borderId="2" xfId="91" applyFont="1" applyBorder="1" applyAlignment="1">
      <alignment horizontal="center" vertical="top" wrapText="1"/>
    </xf>
    <xf numFmtId="0" fontId="64" fillId="0" borderId="2" xfId="91" applyFont="1" applyBorder="1" applyAlignment="1">
      <alignment horizontal="center" vertical="top"/>
    </xf>
    <xf numFmtId="0" fontId="29" fillId="0" borderId="2" xfId="91" applyFont="1" applyBorder="1" applyAlignment="1">
      <alignment horizontal="center" vertical="top"/>
    </xf>
    <xf numFmtId="0" fontId="29" fillId="0" borderId="2" xfId="91" applyFont="1" applyBorder="1" applyAlignment="1">
      <alignment horizontal="left" vertical="top"/>
    </xf>
    <xf numFmtId="190" fontId="64" fillId="0" borderId="2" xfId="93" applyNumberFormat="1" applyFont="1" applyFill="1" applyBorder="1" applyAlignment="1">
      <alignment vertical="top"/>
    </xf>
    <xf numFmtId="0" fontId="64" fillId="0" borderId="2" xfId="91" applyFont="1" applyBorder="1" applyAlignment="1">
      <alignment vertical="top"/>
    </xf>
    <xf numFmtId="190" fontId="66" fillId="0" borderId="0" xfId="91" applyNumberFormat="1" applyFont="1" applyAlignment="1">
      <alignment vertical="top"/>
    </xf>
    <xf numFmtId="0" fontId="29" fillId="0" borderId="2" xfId="91" applyFont="1" applyBorder="1" applyAlignment="1">
      <alignment vertical="top"/>
    </xf>
    <xf numFmtId="190" fontId="67" fillId="0" borderId="2" xfId="93" applyNumberFormat="1" applyFont="1" applyFill="1" applyBorder="1" applyAlignment="1">
      <alignment vertical="top"/>
    </xf>
    <xf numFmtId="0" fontId="68" fillId="0" borderId="2" xfId="91" applyFont="1" applyBorder="1" applyAlignment="1">
      <alignment vertical="top"/>
    </xf>
    <xf numFmtId="190" fontId="69" fillId="0" borderId="2" xfId="93" applyNumberFormat="1" applyFont="1" applyFill="1" applyBorder="1" applyAlignment="1">
      <alignment vertical="top"/>
    </xf>
    <xf numFmtId="0" fontId="29" fillId="0" borderId="4" xfId="91" applyFont="1" applyBorder="1" applyAlignment="1">
      <alignment vertical="top"/>
    </xf>
    <xf numFmtId="0" fontId="29" fillId="0" borderId="20" xfId="91" applyFont="1" applyBorder="1" applyAlignment="1">
      <alignment vertical="top"/>
    </xf>
    <xf numFmtId="0" fontId="29" fillId="0" borderId="2" xfId="91" applyFont="1" applyBorder="1" applyAlignment="1">
      <alignment horizontal="left" vertical="top" wrapText="1"/>
    </xf>
    <xf numFmtId="0" fontId="65" fillId="0" borderId="2" xfId="91" applyFont="1" applyBorder="1" applyAlignment="1">
      <alignment horizontal="center" vertical="top"/>
    </xf>
    <xf numFmtId="0" fontId="65" fillId="0" borderId="2" xfId="91" applyFont="1" applyBorder="1" applyAlignment="1">
      <alignment vertical="top"/>
    </xf>
    <xf numFmtId="190" fontId="65" fillId="0" borderId="2" xfId="91" applyNumberFormat="1" applyFont="1" applyBorder="1" applyAlignment="1">
      <alignment vertical="top"/>
    </xf>
    <xf numFmtId="0" fontId="64" fillId="0" borderId="0" xfId="91" applyFont="1" applyAlignment="1">
      <alignment horizontal="center" vertical="top"/>
    </xf>
    <xf numFmtId="43" fontId="32" fillId="13" borderId="2" xfId="16" applyFont="1" applyFill="1" applyBorder="1" applyAlignment="1">
      <alignment horizontal="center"/>
    </xf>
    <xf numFmtId="43" fontId="28" fillId="13" borderId="2" xfId="16" applyFont="1" applyFill="1" applyBorder="1"/>
    <xf numFmtId="43" fontId="32" fillId="13" borderId="2" xfId="16" applyFont="1" applyFill="1" applyBorder="1"/>
    <xf numFmtId="190" fontId="31" fillId="13" borderId="2" xfId="62" applyNumberFormat="1" applyFont="1" applyFill="1" applyBorder="1" applyAlignment="1">
      <alignment vertical="top"/>
    </xf>
    <xf numFmtId="190" fontId="32" fillId="13" borderId="2" xfId="62" applyNumberFormat="1" applyFont="1" applyFill="1" applyBorder="1" applyAlignment="1">
      <alignment vertical="top"/>
    </xf>
    <xf numFmtId="190" fontId="31" fillId="13" borderId="2" xfId="63" applyNumberFormat="1" applyFont="1" applyFill="1" applyBorder="1" applyAlignment="1">
      <alignment vertical="top"/>
    </xf>
    <xf numFmtId="0" fontId="31" fillId="13" borderId="7" xfId="63" applyFont="1" applyFill="1" applyBorder="1" applyAlignment="1">
      <alignment horizontal="center" vertical="top" wrapText="1"/>
    </xf>
    <xf numFmtId="190" fontId="29" fillId="0" borderId="2" xfId="63" applyNumberFormat="1" applyFont="1" applyFill="1" applyBorder="1" applyAlignment="1">
      <alignment vertical="top"/>
    </xf>
    <xf numFmtId="0" fontId="29" fillId="0" borderId="2" xfId="63" applyFont="1" applyFill="1" applyBorder="1" applyAlignment="1">
      <alignment horizontal="center" vertical="top"/>
    </xf>
    <xf numFmtId="0" fontId="29" fillId="0" borderId="2" xfId="63" applyFont="1" applyFill="1" applyBorder="1" applyAlignment="1">
      <alignment vertical="top"/>
    </xf>
    <xf numFmtId="190" fontId="29" fillId="0" borderId="2" xfId="63" applyNumberFormat="1" applyFont="1" applyFill="1" applyBorder="1" applyAlignment="1">
      <alignment horizontal="center" vertical="top"/>
    </xf>
    <xf numFmtId="0" fontId="31" fillId="13" borderId="10" xfId="63" applyFont="1" applyFill="1" applyBorder="1" applyAlignment="1">
      <alignment horizontal="center" vertical="top" wrapText="1"/>
    </xf>
    <xf numFmtId="0" fontId="31" fillId="0" borderId="4" xfId="63" applyFont="1" applyBorder="1" applyAlignment="1">
      <alignment horizontal="center" vertical="top"/>
    </xf>
    <xf numFmtId="0" fontId="31" fillId="0" borderId="14" xfId="63" applyFont="1" applyBorder="1" applyAlignment="1">
      <alignment horizontal="center" vertical="top"/>
    </xf>
    <xf numFmtId="43" fontId="29" fillId="13" borderId="2" xfId="93" applyFont="1" applyFill="1" applyBorder="1"/>
    <xf numFmtId="190" fontId="65" fillId="13" borderId="2" xfId="93" applyNumberFormat="1" applyFont="1" applyFill="1" applyBorder="1" applyAlignment="1">
      <alignment vertical="top"/>
    </xf>
    <xf numFmtId="190" fontId="70" fillId="13" borderId="2" xfId="93" applyNumberFormat="1" applyFont="1" applyFill="1" applyBorder="1" applyAlignment="1">
      <alignment vertical="top"/>
    </xf>
    <xf numFmtId="190" fontId="65" fillId="13" borderId="2" xfId="91" applyNumberFormat="1" applyFont="1" applyFill="1" applyBorder="1" applyAlignment="1">
      <alignment vertical="top"/>
    </xf>
    <xf numFmtId="0" fontId="65" fillId="13" borderId="2" xfId="91" applyFont="1" applyFill="1" applyBorder="1" applyAlignment="1">
      <alignment horizontal="center" vertical="top" wrapText="1"/>
    </xf>
    <xf numFmtId="0" fontId="31" fillId="20" borderId="4" xfId="88" applyFont="1" applyFill="1" applyBorder="1" applyAlignment="1">
      <alignment horizontal="center"/>
    </xf>
    <xf numFmtId="43" fontId="32" fillId="20" borderId="4" xfId="90" applyFont="1" applyFill="1" applyBorder="1" applyAlignment="1">
      <alignment horizontal="center" wrapText="1"/>
    </xf>
    <xf numFmtId="43" fontId="31" fillId="20" borderId="4" xfId="90" applyFont="1" applyFill="1" applyBorder="1" applyAlignment="1">
      <alignment horizontal="center"/>
    </xf>
    <xf numFmtId="0" fontId="31" fillId="20" borderId="13" xfId="88" applyFont="1" applyFill="1" applyBorder="1" applyAlignment="1">
      <alignment horizontal="center"/>
    </xf>
    <xf numFmtId="43" fontId="32" fillId="20" borderId="13" xfId="90" applyFont="1" applyFill="1" applyBorder="1" applyAlignment="1">
      <alignment horizontal="center"/>
    </xf>
    <xf numFmtId="43" fontId="31" fillId="20" borderId="13" xfId="90" applyFont="1" applyFill="1" applyBorder="1" applyAlignment="1">
      <alignment horizontal="center"/>
    </xf>
    <xf numFmtId="49" fontId="49" fillId="20" borderId="19" xfId="0" applyNumberFormat="1" applyFont="1" applyFill="1" applyBorder="1" applyAlignment="1">
      <alignment horizontal="center"/>
    </xf>
    <xf numFmtId="0" fontId="31" fillId="20" borderId="20" xfId="88" applyFont="1" applyFill="1" applyBorder="1" applyAlignment="1">
      <alignment horizontal="center"/>
    </xf>
    <xf numFmtId="0" fontId="42" fillId="20" borderId="20" xfId="88" applyFont="1" applyFill="1" applyBorder="1" applyAlignment="1">
      <alignment horizontal="center"/>
    </xf>
    <xf numFmtId="0" fontId="31" fillId="20" borderId="2" xfId="88" applyFont="1" applyFill="1" applyBorder="1" applyAlignment="1">
      <alignment horizontal="center"/>
    </xf>
    <xf numFmtId="43" fontId="50" fillId="20" borderId="2" xfId="90" applyFont="1" applyFill="1" applyBorder="1" applyAlignment="1">
      <alignment horizontal="center"/>
    </xf>
    <xf numFmtId="49" fontId="51" fillId="20" borderId="2" xfId="0" applyNumberFormat="1" applyFont="1" applyFill="1" applyBorder="1" applyAlignment="1">
      <alignment horizontal="center"/>
    </xf>
    <xf numFmtId="0" fontId="46" fillId="20" borderId="2" xfId="88" applyFont="1" applyFill="1" applyBorder="1" applyAlignment="1">
      <alignment horizontal="center"/>
    </xf>
    <xf numFmtId="0" fontId="46" fillId="20" borderId="2" xfId="90" applyNumberFormat="1" applyFont="1" applyFill="1" applyBorder="1" applyAlignment="1">
      <alignment horizontal="center"/>
    </xf>
    <xf numFmtId="0" fontId="71" fillId="0" borderId="0" xfId="12" applyFont="1" applyAlignment="1">
      <alignment horizontal="center"/>
    </xf>
    <xf numFmtId="0" fontId="71" fillId="0" borderId="0" xfId="12" applyFont="1"/>
    <xf numFmtId="0" fontId="48" fillId="0" borderId="0" xfId="12" applyFont="1" applyAlignment="1">
      <alignment horizontal="left"/>
    </xf>
    <xf numFmtId="0" fontId="72" fillId="20" borderId="2" xfId="88" applyFont="1" applyFill="1" applyBorder="1" applyAlignment="1">
      <alignment horizontal="center" vertical="top"/>
    </xf>
    <xf numFmtId="188" fontId="28" fillId="0" borderId="13" xfId="16" applyNumberFormat="1" applyFont="1" applyBorder="1" applyAlignment="1">
      <alignment horizontal="center"/>
    </xf>
    <xf numFmtId="49" fontId="28" fillId="0" borderId="13" xfId="16" applyNumberFormat="1" applyFont="1" applyFill="1" applyBorder="1" applyAlignment="1">
      <alignment horizontal="center"/>
    </xf>
    <xf numFmtId="188" fontId="28" fillId="0" borderId="13" xfId="16" applyNumberFormat="1" applyFont="1" applyFill="1" applyBorder="1" applyAlignment="1">
      <alignment horizontal="center"/>
    </xf>
    <xf numFmtId="188" fontId="28" fillId="0" borderId="14" xfId="16" applyNumberFormat="1" applyFont="1" applyFill="1" applyBorder="1" applyAlignment="1">
      <alignment horizontal="center"/>
    </xf>
    <xf numFmtId="188" fontId="32" fillId="0" borderId="2" xfId="16" applyNumberFormat="1" applyFont="1" applyBorder="1" applyAlignment="1">
      <alignment horizontal="center"/>
    </xf>
    <xf numFmtId="188" fontId="32" fillId="0" borderId="13" xfId="16" applyNumberFormat="1" applyFont="1" applyBorder="1" applyAlignment="1">
      <alignment horizontal="center"/>
    </xf>
    <xf numFmtId="49" fontId="28" fillId="0" borderId="13" xfId="16" applyNumberFormat="1" applyFont="1" applyBorder="1" applyAlignment="1">
      <alignment horizontal="center"/>
    </xf>
    <xf numFmtId="49" fontId="28" fillId="0" borderId="17" xfId="16" applyNumberFormat="1" applyFont="1" applyBorder="1" applyAlignment="1">
      <alignment horizontal="center"/>
    </xf>
    <xf numFmtId="188" fontId="32" fillId="0" borderId="4" xfId="16" applyNumberFormat="1" applyFont="1" applyBorder="1" applyAlignment="1">
      <alignment horizontal="center"/>
    </xf>
    <xf numFmtId="188" fontId="28" fillId="0" borderId="17" xfId="16" applyNumberFormat="1" applyFont="1" applyBorder="1" applyAlignment="1">
      <alignment horizontal="center"/>
    </xf>
    <xf numFmtId="191" fontId="32" fillId="0" borderId="2" xfId="16" applyNumberFormat="1" applyFont="1" applyBorder="1" applyAlignment="1">
      <alignment horizontal="center"/>
    </xf>
    <xf numFmtId="0" fontId="5" fillId="0" borderId="0" xfId="91"/>
    <xf numFmtId="0" fontId="73" fillId="0" borderId="0" xfId="91" applyFont="1" applyAlignment="1">
      <alignment horizontal="left"/>
    </xf>
    <xf numFmtId="0" fontId="36" fillId="0" borderId="0" xfId="91" applyFont="1"/>
    <xf numFmtId="0" fontId="74" fillId="0" borderId="0" xfId="91" applyFont="1" applyAlignment="1">
      <alignment horizontal="center"/>
    </xf>
    <xf numFmtId="190" fontId="36" fillId="0" borderId="0" xfId="3" applyNumberFormat="1" applyFont="1"/>
    <xf numFmtId="43" fontId="43" fillId="0" borderId="0" xfId="91" applyNumberFormat="1" applyFont="1" applyAlignment="1" applyProtection="1">
      <alignment horizontal="right"/>
      <protection hidden="1"/>
    </xf>
    <xf numFmtId="43" fontId="43" fillId="0" borderId="0" xfId="93" applyFont="1" applyAlignment="1" applyProtection="1">
      <alignment horizontal="right"/>
      <protection hidden="1"/>
    </xf>
    <xf numFmtId="0" fontId="73" fillId="0" borderId="0" xfId="12" applyFont="1" applyAlignment="1">
      <alignment horizontal="left"/>
    </xf>
    <xf numFmtId="0" fontId="74" fillId="0" borderId="0" xfId="91" applyFont="1" applyAlignment="1">
      <alignment horizontal="left"/>
    </xf>
    <xf numFmtId="0" fontId="74" fillId="0" borderId="5" xfId="91" applyFont="1" applyBorder="1" applyAlignment="1">
      <alignment horizontal="center"/>
    </xf>
    <xf numFmtId="190" fontId="74" fillId="0" borderId="0" xfId="3" applyNumberFormat="1" applyFont="1" applyAlignment="1">
      <alignment horizontal="right"/>
    </xf>
    <xf numFmtId="43" fontId="43" fillId="0" borderId="0" xfId="93" applyFont="1" applyAlignment="1" applyProtection="1">
      <alignment horizontal="right"/>
    </xf>
    <xf numFmtId="43" fontId="43" fillId="0" borderId="0" xfId="93" applyFont="1" applyAlignment="1" applyProtection="1">
      <alignment horizontal="right"/>
      <protection locked="0"/>
    </xf>
    <xf numFmtId="0" fontId="74" fillId="0" borderId="4" xfId="91" quotePrefix="1" applyFont="1" applyBorder="1" applyAlignment="1">
      <alignment horizontal="center"/>
    </xf>
    <xf numFmtId="49" fontId="74" fillId="0" borderId="4" xfId="91" quotePrefix="1" applyNumberFormat="1" applyFont="1" applyBorder="1" applyAlignment="1">
      <alignment horizontal="center"/>
    </xf>
    <xf numFmtId="0" fontId="74" fillId="0" borderId="20" xfId="91" applyFont="1" applyBorder="1" applyAlignment="1">
      <alignment horizontal="center" vertical="center"/>
    </xf>
    <xf numFmtId="190" fontId="74" fillId="0" borderId="20" xfId="3" applyNumberFormat="1" applyFont="1" applyBorder="1" applyAlignment="1">
      <alignment horizontal="center"/>
    </xf>
    <xf numFmtId="49" fontId="74" fillId="0" borderId="20" xfId="3" applyNumberFormat="1" applyFont="1" applyBorder="1" applyAlignment="1">
      <alignment horizontal="center"/>
    </xf>
    <xf numFmtId="0" fontId="74" fillId="0" borderId="14" xfId="91" applyFont="1" applyBorder="1" applyAlignment="1">
      <alignment horizontal="center" vertical="center"/>
    </xf>
    <xf numFmtId="0" fontId="74" fillId="0" borderId="6" xfId="91" applyFont="1" applyBorder="1" applyAlignment="1">
      <alignment horizontal="center" vertical="center"/>
    </xf>
    <xf numFmtId="0" fontId="74" fillId="0" borderId="5" xfId="91" applyFont="1" applyBorder="1" applyAlignment="1">
      <alignment horizontal="center" vertical="center"/>
    </xf>
    <xf numFmtId="0" fontId="74" fillId="0" borderId="7" xfId="91" applyFont="1" applyBorder="1" applyAlignment="1">
      <alignment horizontal="center" vertical="center"/>
    </xf>
    <xf numFmtId="190" fontId="74" fillId="0" borderId="14" xfId="3" applyNumberFormat="1" applyFont="1" applyBorder="1" applyAlignment="1" applyProtection="1">
      <alignment horizontal="center"/>
    </xf>
    <xf numFmtId="49" fontId="74" fillId="0" borderId="14" xfId="3" applyNumberFormat="1" applyFont="1" applyBorder="1" applyAlignment="1" applyProtection="1">
      <alignment horizontal="center"/>
    </xf>
    <xf numFmtId="196" fontId="74" fillId="0" borderId="30" xfId="91" applyNumberFormat="1" applyFont="1" applyBorder="1" applyAlignment="1">
      <alignment horizontal="center" vertical="center"/>
    </xf>
    <xf numFmtId="0" fontId="74" fillId="0" borderId="31" xfId="91" applyFont="1" applyBorder="1" applyAlignment="1">
      <alignment horizontal="left" vertical="center"/>
    </xf>
    <xf numFmtId="0" fontId="74" fillId="0" borderId="32" xfId="91" applyFont="1" applyBorder="1" applyAlignment="1">
      <alignment horizontal="center" vertical="center"/>
    </xf>
    <xf numFmtId="0" fontId="74" fillId="0" borderId="33" xfId="91" applyFont="1" applyBorder="1" applyAlignment="1">
      <alignment horizontal="center" vertical="center"/>
    </xf>
    <xf numFmtId="197" fontId="36" fillId="0" borderId="30" xfId="3" applyNumberFormat="1" applyFont="1" applyBorder="1" applyAlignment="1" applyProtection="1"/>
    <xf numFmtId="49" fontId="36" fillId="0" borderId="30" xfId="3" applyNumberFormat="1" applyFont="1" applyBorder="1" applyAlignment="1" applyProtection="1"/>
    <xf numFmtId="196" fontId="36" fillId="0" borderId="17" xfId="91" applyNumberFormat="1" applyFont="1" applyBorder="1" applyAlignment="1">
      <alignment horizontal="center" vertical="top"/>
    </xf>
    <xf numFmtId="0" fontId="74" fillId="0" borderId="17" xfId="91" applyFont="1" applyBorder="1" applyAlignment="1">
      <alignment vertical="top"/>
    </xf>
    <xf numFmtId="0" fontId="74" fillId="0" borderId="17" xfId="91" applyFont="1" applyBorder="1" applyAlignment="1">
      <alignment horizontal="center" vertical="top"/>
    </xf>
    <xf numFmtId="197" fontId="36" fillId="0" borderId="17" xfId="3" applyNumberFormat="1" applyFont="1" applyBorder="1" applyAlignment="1" applyProtection="1"/>
    <xf numFmtId="49" fontId="36" fillId="0" borderId="17" xfId="3" applyNumberFormat="1" applyFont="1" applyBorder="1" applyAlignment="1" applyProtection="1"/>
    <xf numFmtId="196" fontId="74" fillId="0" borderId="16" xfId="91" applyNumberFormat="1" applyFont="1" applyBorder="1" applyAlignment="1">
      <alignment horizontal="center" vertical="top"/>
    </xf>
    <xf numFmtId="0" fontId="36" fillId="0" borderId="34" xfId="91" applyFont="1" applyBorder="1" applyAlignment="1">
      <alignment horizontal="left" vertical="top"/>
    </xf>
    <xf numFmtId="0" fontId="36" fillId="0" borderId="35" xfId="91" applyFont="1" applyBorder="1" applyAlignment="1">
      <alignment horizontal="left" vertical="top"/>
    </xf>
    <xf numFmtId="0" fontId="36" fillId="0" borderId="35" xfId="91" applyFont="1" applyBorder="1" applyAlignment="1">
      <alignment horizontal="left" vertical="center"/>
    </xf>
    <xf numFmtId="0" fontId="36" fillId="0" borderId="36" xfId="91" applyFont="1" applyBorder="1" applyAlignment="1">
      <alignment horizontal="left" vertical="center"/>
    </xf>
    <xf numFmtId="197" fontId="36" fillId="0" borderId="16" xfId="3" applyNumberFormat="1" applyFont="1" applyFill="1" applyBorder="1" applyAlignment="1" applyProtection="1"/>
    <xf numFmtId="0" fontId="36" fillId="0" borderId="34" xfId="91" applyFont="1" applyBorder="1" applyAlignment="1">
      <alignment vertical="top"/>
    </xf>
    <xf numFmtId="0" fontId="36" fillId="0" borderId="35" xfId="91" applyFont="1" applyBorder="1" applyAlignment="1">
      <alignment vertical="top"/>
    </xf>
    <xf numFmtId="0" fontId="36" fillId="0" borderId="36" xfId="91" applyFont="1" applyBorder="1" applyAlignment="1">
      <alignment horizontal="center" vertical="top"/>
    </xf>
    <xf numFmtId="196" fontId="74" fillId="0" borderId="18" xfId="91" applyNumberFormat="1" applyFont="1" applyBorder="1" applyAlignment="1">
      <alignment horizontal="center" vertical="top"/>
    </xf>
    <xf numFmtId="0" fontId="36" fillId="0" borderId="8" xfId="91" applyFont="1" applyBorder="1" applyAlignment="1">
      <alignment horizontal="center" vertical="top"/>
    </xf>
    <xf numFmtId="196" fontId="74" fillId="13" borderId="2" xfId="91" applyNumberFormat="1" applyFont="1" applyFill="1" applyBorder="1" applyAlignment="1">
      <alignment horizontal="center" vertical="top"/>
    </xf>
    <xf numFmtId="197" fontId="74" fillId="13" borderId="9" xfId="3" applyNumberFormat="1" applyFont="1" applyFill="1" applyBorder="1" applyAlignment="1" applyProtection="1">
      <alignment vertical="center"/>
    </xf>
    <xf numFmtId="49" fontId="74" fillId="13" borderId="9" xfId="3" applyNumberFormat="1" applyFont="1" applyFill="1" applyBorder="1" applyAlignment="1" applyProtection="1">
      <alignment vertical="center"/>
    </xf>
    <xf numFmtId="196" fontId="74" fillId="0" borderId="17" xfId="91" applyNumberFormat="1" applyFont="1" applyBorder="1" applyAlignment="1">
      <alignment horizontal="center" vertical="top"/>
    </xf>
    <xf numFmtId="0" fontId="74" fillId="0" borderId="37" xfId="91" applyFont="1" applyBorder="1" applyAlignment="1">
      <alignment vertical="top"/>
    </xf>
    <xf numFmtId="0" fontId="36" fillId="0" borderId="38" xfId="91" applyFont="1" applyBorder="1" applyAlignment="1">
      <alignment vertical="top"/>
    </xf>
    <xf numFmtId="0" fontId="36" fillId="0" borderId="39" xfId="91" applyFont="1" applyBorder="1" applyAlignment="1">
      <alignment horizontal="center" vertical="top"/>
    </xf>
    <xf numFmtId="197" fontId="36" fillId="0" borderId="16" xfId="3" applyNumberFormat="1" applyFont="1" applyBorder="1" applyAlignment="1" applyProtection="1"/>
    <xf numFmtId="49" fontId="36" fillId="0" borderId="16" xfId="3" applyNumberFormat="1" applyFont="1" applyBorder="1" applyAlignment="1" applyProtection="1"/>
    <xf numFmtId="0" fontId="74" fillId="0" borderId="35" xfId="91" applyFont="1" applyBorder="1" applyAlignment="1">
      <alignment vertical="top"/>
    </xf>
    <xf numFmtId="0" fontId="74" fillId="0" borderId="36" xfId="91" applyFont="1" applyBorder="1" applyAlignment="1">
      <alignment horizontal="center" vertical="top"/>
    </xf>
    <xf numFmtId="0" fontId="74" fillId="0" borderId="34" xfId="91" applyFont="1" applyBorder="1" applyAlignment="1">
      <alignment vertical="top"/>
    </xf>
    <xf numFmtId="0" fontId="36" fillId="0" borderId="37" xfId="91" applyFont="1" applyBorder="1" applyAlignment="1">
      <alignment vertical="top"/>
    </xf>
    <xf numFmtId="0" fontId="74" fillId="0" borderId="38" xfId="91" applyFont="1" applyBorder="1" applyAlignment="1">
      <alignment vertical="top"/>
    </xf>
    <xf numFmtId="0" fontId="74" fillId="0" borderId="39" xfId="91" applyFont="1" applyBorder="1" applyAlignment="1">
      <alignment horizontal="center" vertical="top"/>
    </xf>
    <xf numFmtId="0" fontId="36" fillId="0" borderId="40" xfId="91" applyFont="1" applyBorder="1" applyAlignment="1">
      <alignment vertical="top"/>
    </xf>
    <xf numFmtId="0" fontId="36" fillId="0" borderId="41" xfId="91" applyFont="1" applyBorder="1" applyAlignment="1">
      <alignment horizontal="center" vertical="top"/>
    </xf>
    <xf numFmtId="0" fontId="36" fillId="0" borderId="38" xfId="91" applyFont="1" applyBorder="1"/>
    <xf numFmtId="197" fontId="74" fillId="13" borderId="2" xfId="3" applyNumberFormat="1" applyFont="1" applyFill="1" applyBorder="1" applyAlignment="1" applyProtection="1">
      <alignment vertical="top"/>
    </xf>
    <xf numFmtId="49" fontId="74" fillId="13" borderId="2" xfId="3" applyNumberFormat="1" applyFont="1" applyFill="1" applyBorder="1" applyAlignment="1" applyProtection="1">
      <alignment vertical="top"/>
    </xf>
    <xf numFmtId="0" fontId="74" fillId="0" borderId="31" xfId="91" applyFont="1" applyBorder="1" applyAlignment="1">
      <alignment vertical="top"/>
    </xf>
    <xf numFmtId="0" fontId="36" fillId="0" borderId="32" xfId="91" applyFont="1" applyBorder="1" applyAlignment="1">
      <alignment vertical="top"/>
    </xf>
    <xf numFmtId="0" fontId="36" fillId="0" borderId="33" xfId="91" applyFont="1" applyBorder="1" applyAlignment="1">
      <alignment horizontal="center" vertical="top"/>
    </xf>
    <xf numFmtId="0" fontId="36" fillId="0" borderId="35" xfId="91" applyFont="1" applyBorder="1"/>
    <xf numFmtId="0" fontId="36" fillId="0" borderId="36" xfId="91" applyFont="1" applyBorder="1"/>
    <xf numFmtId="196" fontId="74" fillId="0" borderId="20" xfId="91" applyNumberFormat="1" applyFont="1" applyBorder="1" applyAlignment="1">
      <alignment horizontal="center" vertical="top"/>
    </xf>
    <xf numFmtId="0" fontId="36" fillId="0" borderId="3" xfId="91" applyFont="1" applyBorder="1" applyAlignment="1">
      <alignment vertical="top"/>
    </xf>
    <xf numFmtId="0" fontId="36" fillId="0" borderId="0" xfId="91" applyFont="1" applyAlignment="1">
      <alignment vertical="top"/>
    </xf>
    <xf numFmtId="0" fontId="36" fillId="0" borderId="42" xfId="91" applyFont="1" applyBorder="1" applyAlignment="1">
      <alignment vertical="top"/>
    </xf>
    <xf numFmtId="0" fontId="36" fillId="0" borderId="43" xfId="91" applyFont="1" applyBorder="1" applyAlignment="1">
      <alignment vertical="top"/>
    </xf>
    <xf numFmtId="0" fontId="36" fillId="0" borderId="44" xfId="91" applyFont="1" applyBorder="1" applyAlignment="1">
      <alignment vertical="top"/>
    </xf>
    <xf numFmtId="0" fontId="36" fillId="0" borderId="45" xfId="91" applyFont="1" applyBorder="1" applyAlignment="1">
      <alignment vertical="top"/>
    </xf>
    <xf numFmtId="0" fontId="36" fillId="0" borderId="46" xfId="91" applyFont="1" applyBorder="1" applyAlignment="1">
      <alignment horizontal="center" vertical="top"/>
    </xf>
    <xf numFmtId="196" fontId="74" fillId="13" borderId="16" xfId="91" applyNumberFormat="1" applyFont="1" applyFill="1" applyBorder="1"/>
    <xf numFmtId="197" fontId="74" fillId="13" borderId="2" xfId="3" applyNumberFormat="1" applyFont="1" applyFill="1" applyBorder="1" applyAlignment="1" applyProtection="1"/>
    <xf numFmtId="49" fontId="74" fillId="13" borderId="2" xfId="3" applyNumberFormat="1" applyFont="1" applyFill="1" applyBorder="1" applyAlignment="1" applyProtection="1"/>
    <xf numFmtId="196" fontId="74" fillId="13" borderId="46" xfId="91" applyNumberFormat="1" applyFont="1" applyFill="1" applyBorder="1"/>
    <xf numFmtId="0" fontId="54" fillId="0" borderId="0" xfId="91" applyFont="1"/>
    <xf numFmtId="49" fontId="36" fillId="0" borderId="0" xfId="3" applyNumberFormat="1" applyFont="1"/>
    <xf numFmtId="0" fontId="39" fillId="0" borderId="0" xfId="91" applyFont="1"/>
    <xf numFmtId="0" fontId="43" fillId="0" borderId="0" xfId="91" applyFont="1"/>
    <xf numFmtId="49" fontId="5" fillId="0" borderId="0" xfId="91" applyNumberFormat="1"/>
    <xf numFmtId="0" fontId="36" fillId="0" borderId="0" xfId="12" applyFont="1"/>
    <xf numFmtId="0" fontId="74" fillId="0" borderId="0" xfId="12" applyFont="1" applyAlignment="1">
      <alignment horizontal="center"/>
    </xf>
    <xf numFmtId="43" fontId="43" fillId="0" borderId="0" xfId="91" applyNumberFormat="1" applyFont="1" applyAlignment="1">
      <alignment horizontal="center"/>
    </xf>
    <xf numFmtId="43" fontId="43" fillId="0" borderId="0" xfId="93" applyFont="1" applyAlignment="1" applyProtection="1">
      <alignment horizontal="center"/>
      <protection hidden="1"/>
    </xf>
    <xf numFmtId="49" fontId="74" fillId="0" borderId="0" xfId="12" applyNumberFormat="1" applyFont="1" applyAlignment="1">
      <alignment horizontal="center"/>
    </xf>
    <xf numFmtId="0" fontId="74" fillId="0" borderId="0" xfId="12" applyFont="1" applyAlignment="1">
      <alignment horizontal="left"/>
    </xf>
    <xf numFmtId="0" fontId="74" fillId="0" borderId="5" xfId="12" applyFont="1" applyBorder="1" applyAlignment="1">
      <alignment horizontal="center"/>
    </xf>
    <xf numFmtId="43" fontId="43" fillId="0" borderId="0" xfId="93" applyFont="1" applyAlignment="1" applyProtection="1">
      <alignment horizontal="center"/>
      <protection locked="0"/>
    </xf>
    <xf numFmtId="49" fontId="74" fillId="0" borderId="0" xfId="3" applyNumberFormat="1" applyFont="1" applyAlignment="1" applyProtection="1">
      <alignment horizontal="right"/>
    </xf>
    <xf numFmtId="0" fontId="74" fillId="0" borderId="4" xfId="12" quotePrefix="1" applyFont="1" applyBorder="1" applyAlignment="1">
      <alignment horizontal="center"/>
    </xf>
    <xf numFmtId="43" fontId="43" fillId="0" borderId="4" xfId="17" applyFont="1" applyFill="1" applyBorder="1" applyAlignment="1">
      <alignment horizontal="center"/>
    </xf>
    <xf numFmtId="43" fontId="43" fillId="0" borderId="4" xfId="91" applyNumberFormat="1" applyFont="1" applyBorder="1" applyAlignment="1">
      <alignment horizontal="center"/>
    </xf>
    <xf numFmtId="43" fontId="43" fillId="21" borderId="4" xfId="91" applyNumberFormat="1" applyFont="1" applyFill="1" applyBorder="1" applyAlignment="1">
      <alignment horizontal="center"/>
    </xf>
    <xf numFmtId="43" fontId="43" fillId="21" borderId="4" xfId="17" applyFont="1" applyFill="1" applyBorder="1" applyAlignment="1">
      <alignment horizontal="center"/>
    </xf>
    <xf numFmtId="43" fontId="43" fillId="18" borderId="4" xfId="17" applyFont="1" applyFill="1" applyBorder="1" applyAlignment="1">
      <alignment horizontal="center"/>
    </xf>
    <xf numFmtId="49" fontId="74" fillId="0" borderId="4" xfId="12" quotePrefix="1" applyNumberFormat="1" applyFont="1" applyBorder="1" applyAlignment="1">
      <alignment horizontal="center"/>
    </xf>
    <xf numFmtId="0" fontId="74" fillId="0" borderId="20" xfId="12" applyFont="1" applyBorder="1" applyAlignment="1">
      <alignment horizontal="center" vertical="center"/>
    </xf>
    <xf numFmtId="43" fontId="43" fillId="0" borderId="20" xfId="3" applyFont="1" applyFill="1" applyBorder="1" applyAlignment="1">
      <alignment horizontal="center"/>
    </xf>
    <xf numFmtId="43" fontId="43" fillId="21" borderId="20" xfId="3" applyFont="1" applyFill="1" applyBorder="1" applyAlignment="1">
      <alignment horizontal="center"/>
    </xf>
    <xf numFmtId="43" fontId="43" fillId="18" borderId="20" xfId="17" applyFont="1" applyFill="1" applyBorder="1" applyAlignment="1">
      <alignment horizontal="center"/>
    </xf>
    <xf numFmtId="49" fontId="74" fillId="0" borderId="20" xfId="3" applyNumberFormat="1" applyFont="1" applyBorder="1" applyAlignment="1" applyProtection="1">
      <alignment horizontal="center"/>
    </xf>
    <xf numFmtId="0" fontId="74" fillId="0" borderId="14" xfId="12" applyFont="1" applyBorder="1" applyAlignment="1">
      <alignment horizontal="center" vertical="center"/>
    </xf>
    <xf numFmtId="0" fontId="74" fillId="0" borderId="6" xfId="12" applyFont="1" applyBorder="1" applyAlignment="1">
      <alignment horizontal="center" vertical="center"/>
    </xf>
    <xf numFmtId="0" fontId="74" fillId="0" borderId="5" xfId="12" applyFont="1" applyBorder="1" applyAlignment="1">
      <alignment horizontal="center" vertical="center"/>
    </xf>
    <xf numFmtId="0" fontId="74" fillId="0" borderId="7" xfId="12" applyFont="1" applyBorder="1" applyAlignment="1">
      <alignment horizontal="center" vertical="center"/>
    </xf>
    <xf numFmtId="43" fontId="43" fillId="0" borderId="14" xfId="3" applyFont="1" applyFill="1" applyBorder="1" applyAlignment="1">
      <alignment horizontal="center"/>
    </xf>
    <xf numFmtId="0" fontId="43" fillId="21" borderId="14" xfId="3" applyNumberFormat="1" applyFont="1" applyFill="1" applyBorder="1" applyAlignment="1">
      <alignment horizontal="center"/>
    </xf>
    <xf numFmtId="43" fontId="43" fillId="18" borderId="14" xfId="17" applyFont="1" applyFill="1" applyBorder="1" applyAlignment="1">
      <alignment horizontal="center"/>
    </xf>
    <xf numFmtId="196" fontId="36" fillId="0" borderId="30" xfId="12" applyNumberFormat="1" applyFont="1" applyBorder="1"/>
    <xf numFmtId="198" fontId="74" fillId="0" borderId="31" xfId="3" applyNumberFormat="1" applyFont="1" applyBorder="1" applyProtection="1"/>
    <xf numFmtId="0" fontId="74" fillId="0" borderId="32" xfId="12" applyFont="1" applyBorder="1"/>
    <xf numFmtId="198" fontId="74" fillId="0" borderId="32" xfId="3" applyNumberFormat="1" applyFont="1" applyBorder="1" applyProtection="1"/>
    <xf numFmtId="0" fontId="74" fillId="0" borderId="33" xfId="12" applyFont="1" applyBorder="1"/>
    <xf numFmtId="43" fontId="74" fillId="0" borderId="39" xfId="93" applyFont="1" applyBorder="1"/>
    <xf numFmtId="49" fontId="36" fillId="0" borderId="16" xfId="3" applyNumberFormat="1" applyFont="1" applyBorder="1" applyProtection="1"/>
    <xf numFmtId="196" fontId="36" fillId="0" borderId="17" xfId="12" applyNumberFormat="1" applyFont="1" applyBorder="1"/>
    <xf numFmtId="198" fontId="74" fillId="0" borderId="34" xfId="3" applyNumberFormat="1" applyFont="1" applyBorder="1" applyProtection="1"/>
    <xf numFmtId="0" fontId="74" fillId="0" borderId="35" xfId="12" applyFont="1" applyBorder="1"/>
    <xf numFmtId="198" fontId="74" fillId="0" borderId="35" xfId="3" applyNumberFormat="1" applyFont="1" applyBorder="1" applyProtection="1"/>
    <xf numFmtId="0" fontId="74" fillId="0" borderId="36" xfId="12" applyFont="1" applyBorder="1"/>
    <xf numFmtId="43" fontId="74" fillId="0" borderId="36" xfId="93" applyFont="1" applyBorder="1"/>
    <xf numFmtId="196" fontId="36" fillId="0" borderId="16" xfId="12" applyNumberFormat="1" applyFont="1" applyBorder="1"/>
    <xf numFmtId="198" fontId="74" fillId="0" borderId="36" xfId="3" applyNumberFormat="1" applyFont="1" applyBorder="1" applyProtection="1"/>
    <xf numFmtId="198" fontId="74" fillId="0" borderId="16" xfId="3" applyNumberFormat="1" applyFont="1" applyBorder="1" applyProtection="1"/>
    <xf numFmtId="196" fontId="74" fillId="0" borderId="16" xfId="12" applyNumberFormat="1" applyFont="1" applyBorder="1" applyAlignment="1">
      <alignment horizontal="center" vertical="top"/>
    </xf>
    <xf numFmtId="0" fontId="74" fillId="0" borderId="34" xfId="12" applyFont="1" applyBorder="1"/>
    <xf numFmtId="0" fontId="36" fillId="0" borderId="35" xfId="12" applyFont="1" applyBorder="1"/>
    <xf numFmtId="0" fontId="36" fillId="0" borderId="36" xfId="12" applyFont="1" applyBorder="1"/>
    <xf numFmtId="43" fontId="36" fillId="0" borderId="36" xfId="93" applyFont="1" applyFill="1" applyBorder="1"/>
    <xf numFmtId="49" fontId="36" fillId="0" borderId="16" xfId="3" applyNumberFormat="1" applyFont="1" applyFill="1" applyBorder="1" applyProtection="1"/>
    <xf numFmtId="0" fontId="36" fillId="0" borderId="34" xfId="12" applyFont="1" applyBorder="1"/>
    <xf numFmtId="196" fontId="74" fillId="22" borderId="2" xfId="12" applyNumberFormat="1" applyFont="1" applyFill="1" applyBorder="1" applyAlignment="1">
      <alignment horizontal="center" vertical="top"/>
    </xf>
    <xf numFmtId="0" fontId="74" fillId="22" borderId="1" xfId="12" applyFont="1" applyFill="1" applyBorder="1"/>
    <xf numFmtId="0" fontId="74" fillId="22" borderId="15" xfId="12" applyFont="1" applyFill="1" applyBorder="1"/>
    <xf numFmtId="0" fontId="74" fillId="22" borderId="9" xfId="12" applyFont="1" applyFill="1" applyBorder="1"/>
    <xf numFmtId="43" fontId="74" fillId="22" borderId="9" xfId="93" applyFont="1" applyFill="1" applyBorder="1"/>
    <xf numFmtId="49" fontId="74" fillId="22" borderId="2" xfId="3" applyNumberFormat="1" applyFont="1" applyFill="1" applyBorder="1" applyProtection="1"/>
    <xf numFmtId="196" fontId="74" fillId="0" borderId="17" xfId="12" applyNumberFormat="1" applyFont="1" applyBorder="1" applyAlignment="1">
      <alignment horizontal="center" vertical="top"/>
    </xf>
    <xf numFmtId="0" fontId="74" fillId="0" borderId="37" xfId="12" applyFont="1" applyBorder="1"/>
    <xf numFmtId="0" fontId="36" fillId="0" borderId="38" xfId="12" applyFont="1" applyBorder="1"/>
    <xf numFmtId="0" fontId="36" fillId="0" borderId="39" xfId="12" applyFont="1" applyBorder="1"/>
    <xf numFmtId="43" fontId="36" fillId="0" borderId="39" xfId="93" applyFont="1" applyBorder="1"/>
    <xf numFmtId="49" fontId="36" fillId="0" borderId="17" xfId="3" applyNumberFormat="1" applyFont="1" applyBorder="1" applyProtection="1"/>
    <xf numFmtId="43" fontId="36" fillId="0" borderId="36" xfId="93" applyFont="1" applyBorder="1"/>
    <xf numFmtId="0" fontId="74" fillId="0" borderId="38" xfId="12" applyFont="1" applyBorder="1"/>
    <xf numFmtId="43" fontId="36" fillId="0" borderId="39" xfId="93" applyFont="1" applyFill="1" applyBorder="1"/>
    <xf numFmtId="49" fontId="36" fillId="0" borderId="17" xfId="3" applyNumberFormat="1" applyFont="1" applyFill="1" applyBorder="1" applyProtection="1"/>
    <xf numFmtId="49" fontId="36" fillId="0" borderId="16" xfId="3" quotePrefix="1" applyNumberFormat="1" applyFont="1" applyFill="1" applyBorder="1" applyProtection="1"/>
    <xf numFmtId="0" fontId="36" fillId="0" borderId="37" xfId="12" applyFont="1" applyBorder="1"/>
    <xf numFmtId="196" fontId="75" fillId="0" borderId="34" xfId="12" applyNumberFormat="1" applyFont="1" applyBorder="1" applyAlignment="1">
      <alignment horizontal="center"/>
    </xf>
    <xf numFmtId="196" fontId="74" fillId="0" borderId="18" xfId="12" applyNumberFormat="1" applyFont="1" applyBorder="1" applyAlignment="1">
      <alignment horizontal="center" vertical="top"/>
    </xf>
    <xf numFmtId="0" fontId="36" fillId="0" borderId="42" xfId="12" applyFont="1" applyBorder="1"/>
    <xf numFmtId="0" fontId="36" fillId="0" borderId="40" xfId="12" applyFont="1" applyBorder="1"/>
    <xf numFmtId="0" fontId="36" fillId="0" borderId="41" xfId="12" applyFont="1" applyBorder="1"/>
    <xf numFmtId="43" fontId="36" fillId="0" borderId="41" xfId="93" applyFont="1" applyFill="1" applyBorder="1"/>
    <xf numFmtId="0" fontId="36" fillId="0" borderId="2" xfId="12" applyFont="1" applyBorder="1" applyAlignment="1">
      <alignment horizontal="center" vertical="top"/>
    </xf>
    <xf numFmtId="43" fontId="74" fillId="0" borderId="2" xfId="93" applyFont="1" applyBorder="1" applyAlignment="1">
      <alignment horizontal="center"/>
    </xf>
    <xf numFmtId="49" fontId="74" fillId="0" borderId="2" xfId="3" applyNumberFormat="1" applyFont="1" applyBorder="1" applyProtection="1"/>
    <xf numFmtId="49" fontId="36" fillId="0" borderId="0" xfId="3" applyNumberFormat="1" applyFont="1" applyProtection="1"/>
    <xf numFmtId="0" fontId="76" fillId="0" borderId="0" xfId="34" applyFont="1" applyFill="1"/>
    <xf numFmtId="0" fontId="75" fillId="0" borderId="2" xfId="34" applyFont="1" applyFill="1" applyBorder="1" applyAlignment="1">
      <alignment horizontal="center" vertical="center" wrapText="1"/>
    </xf>
    <xf numFmtId="0" fontId="75" fillId="0" borderId="2" xfId="34" applyFont="1" applyFill="1" applyBorder="1" applyAlignment="1">
      <alignment horizontal="center" vertical="center"/>
    </xf>
    <xf numFmtId="0" fontId="74" fillId="0" borderId="2" xfId="34" applyFont="1" applyFill="1" applyBorder="1" applyAlignment="1">
      <alignment horizontal="center" vertical="center"/>
    </xf>
    <xf numFmtId="0" fontId="76" fillId="0" borderId="20" xfId="34" applyFont="1" applyFill="1" applyBorder="1"/>
    <xf numFmtId="0" fontId="77" fillId="0" borderId="20" xfId="34" applyFont="1" applyFill="1" applyBorder="1" applyAlignment="1">
      <alignment horizontal="center"/>
    </xf>
    <xf numFmtId="0" fontId="78" fillId="0" borderId="20" xfId="34" applyFont="1" applyFill="1" applyBorder="1"/>
    <xf numFmtId="0" fontId="76" fillId="0" borderId="20" xfId="34" applyFont="1" applyFill="1" applyBorder="1" applyAlignment="1">
      <alignment vertical="top"/>
    </xf>
    <xf numFmtId="0" fontId="76" fillId="0" borderId="0" xfId="34" applyFont="1" applyFill="1" applyBorder="1"/>
    <xf numFmtId="0" fontId="80" fillId="0" borderId="20" xfId="34" applyFont="1" applyFill="1" applyBorder="1" applyAlignment="1">
      <alignment horizontal="center"/>
    </xf>
    <xf numFmtId="0" fontId="81" fillId="0" borderId="20" xfId="34" applyFont="1" applyFill="1" applyBorder="1"/>
    <xf numFmtId="0" fontId="84" fillId="0" borderId="20" xfId="34" applyFont="1" applyFill="1" applyBorder="1"/>
    <xf numFmtId="0" fontId="77" fillId="0" borderId="20" xfId="34" applyFont="1" applyFill="1" applyBorder="1"/>
    <xf numFmtId="187" fontId="78" fillId="0" borderId="20" xfId="96" applyFont="1" applyFill="1" applyBorder="1"/>
    <xf numFmtId="187" fontId="78" fillId="0" borderId="20" xfId="34" applyNumberFormat="1" applyFont="1" applyFill="1" applyBorder="1"/>
    <xf numFmtId="49" fontId="78" fillId="0" borderId="20" xfId="34" applyNumberFormat="1" applyFont="1" applyFill="1" applyBorder="1"/>
    <xf numFmtId="0" fontId="76" fillId="0" borderId="20" xfId="34" applyFont="1" applyFill="1" applyBorder="1" applyAlignment="1"/>
    <xf numFmtId="0" fontId="76" fillId="0" borderId="20" xfId="34" applyFont="1" applyFill="1" applyBorder="1" applyAlignment="1">
      <alignment horizontal="left"/>
    </xf>
    <xf numFmtId="0" fontId="76" fillId="0" borderId="20" xfId="34" applyFont="1" applyFill="1" applyBorder="1" applyAlignment="1">
      <alignment horizontal="left" vertical="top"/>
    </xf>
    <xf numFmtId="0" fontId="78" fillId="0" borderId="20" xfId="34" applyFont="1" applyFill="1" applyBorder="1" applyAlignment="1">
      <alignment horizontal="left"/>
    </xf>
    <xf numFmtId="0" fontId="76" fillId="0" borderId="20" xfId="34" applyFont="1" applyFill="1" applyBorder="1" applyAlignment="1">
      <alignment shrinkToFit="1"/>
    </xf>
    <xf numFmtId="0" fontId="76" fillId="0" borderId="20" xfId="34" applyFont="1" applyFill="1" applyBorder="1" applyAlignment="1">
      <alignment wrapText="1"/>
    </xf>
    <xf numFmtId="0" fontId="85" fillId="0" borderId="20" xfId="34" applyFont="1" applyFill="1" applyBorder="1"/>
    <xf numFmtId="0" fontId="78" fillId="0" borderId="0" xfId="34" applyFont="1" applyFill="1"/>
    <xf numFmtId="0" fontId="86" fillId="0" borderId="20" xfId="34" applyFont="1" applyFill="1" applyBorder="1" applyAlignment="1">
      <alignment vertical="top"/>
    </xf>
    <xf numFmtId="0" fontId="78" fillId="0" borderId="20" xfId="34" quotePrefix="1" applyFont="1" applyFill="1" applyBorder="1"/>
    <xf numFmtId="0" fontId="79" fillId="0" borderId="20" xfId="34" applyFont="1" applyFill="1" applyBorder="1"/>
    <xf numFmtId="0" fontId="76" fillId="0" borderId="20" xfId="34" applyFont="1" applyFill="1" applyBorder="1" applyAlignment="1">
      <alignment horizontal="right"/>
    </xf>
    <xf numFmtId="0" fontId="85" fillId="0" borderId="20" xfId="34" applyFont="1" applyFill="1" applyBorder="1" applyAlignment="1">
      <alignment vertical="top" wrapText="1"/>
    </xf>
    <xf numFmtId="0" fontId="76" fillId="0" borderId="20" xfId="34" applyFont="1" applyFill="1" applyBorder="1" applyAlignment="1">
      <alignment vertical="top" wrapText="1"/>
    </xf>
    <xf numFmtId="0" fontId="76" fillId="0" borderId="20" xfId="34" applyFont="1" applyFill="1" applyBorder="1" applyAlignment="1">
      <alignment horizontal="center"/>
    </xf>
    <xf numFmtId="0" fontId="83" fillId="0" borderId="20" xfId="34" applyFont="1" applyFill="1" applyBorder="1"/>
    <xf numFmtId="0" fontId="82" fillId="0" borderId="20" xfId="34" applyFont="1" applyFill="1" applyBorder="1" applyAlignment="1">
      <alignment horizontal="center"/>
    </xf>
    <xf numFmtId="0" fontId="76" fillId="0" borderId="3" xfId="34" applyFont="1" applyFill="1" applyBorder="1"/>
    <xf numFmtId="0" fontId="78" fillId="0" borderId="20" xfId="34" applyFont="1" applyFill="1" applyBorder="1" applyAlignment="1">
      <alignment horizontal="center"/>
    </xf>
    <xf numFmtId="0" fontId="78" fillId="0" borderId="20" xfId="34" applyFont="1" applyFill="1" applyBorder="1" applyAlignment="1"/>
    <xf numFmtId="0" fontId="87" fillId="0" borderId="20" xfId="34" applyFont="1" applyFill="1" applyBorder="1" applyAlignment="1">
      <alignment horizontal="center"/>
    </xf>
    <xf numFmtId="0" fontId="87" fillId="0" borderId="20" xfId="34" applyFont="1" applyFill="1" applyBorder="1" applyAlignment="1">
      <alignment horizontal="left"/>
    </xf>
    <xf numFmtId="0" fontId="78" fillId="0" borderId="20" xfId="34" applyFont="1" applyFill="1" applyBorder="1" applyAlignment="1">
      <alignment horizontal="center" vertical="top"/>
    </xf>
    <xf numFmtId="0" fontId="78" fillId="0" borderId="20" xfId="34" applyFont="1" applyFill="1" applyBorder="1" applyAlignment="1">
      <alignment horizontal="left" vertical="top"/>
    </xf>
    <xf numFmtId="0" fontId="76" fillId="0" borderId="20" xfId="34" applyNumberFormat="1" applyFont="1" applyFill="1" applyBorder="1" applyAlignment="1"/>
    <xf numFmtId="0" fontId="87" fillId="0" borderId="20" xfId="34" applyFont="1" applyFill="1" applyBorder="1" applyAlignment="1">
      <alignment horizontal="center" vertical="top"/>
    </xf>
    <xf numFmtId="0" fontId="87" fillId="0" borderId="20" xfId="34" applyFont="1" applyFill="1" applyBorder="1" applyAlignment="1">
      <alignment horizontal="left" vertical="top"/>
    </xf>
    <xf numFmtId="0" fontId="76" fillId="0" borderId="0" xfId="34" applyFont="1" applyFill="1" applyAlignment="1"/>
    <xf numFmtId="49" fontId="76" fillId="0" borderId="20" xfId="34" applyNumberFormat="1" applyFont="1" applyFill="1" applyBorder="1"/>
    <xf numFmtId="49" fontId="78" fillId="0" borderId="20" xfId="34" applyNumberFormat="1" applyFont="1" applyFill="1" applyBorder="1" applyAlignment="1"/>
    <xf numFmtId="0" fontId="78" fillId="0" borderId="0" xfId="34" applyFont="1" applyFill="1" applyBorder="1"/>
    <xf numFmtId="0" fontId="77" fillId="0" borderId="0" xfId="34" applyFont="1" applyFill="1" applyAlignment="1">
      <alignment horizontal="center"/>
    </xf>
    <xf numFmtId="0" fontId="76" fillId="0" borderId="20" xfId="34" applyFont="1" applyFill="1" applyBorder="1" applyAlignment="1">
      <alignment horizontal="center" wrapText="1"/>
    </xf>
    <xf numFmtId="0" fontId="78" fillId="0" borderId="20" xfId="34" applyFont="1" applyFill="1" applyBorder="1" applyAlignment="1">
      <alignment horizontal="left" wrapText="1"/>
    </xf>
    <xf numFmtId="0" fontId="76" fillId="0" borderId="20" xfId="34" applyFont="1" applyFill="1" applyBorder="1" applyAlignment="1">
      <alignment horizontal="left" wrapText="1"/>
    </xf>
    <xf numFmtId="0" fontId="78" fillId="0" borderId="0" xfId="34" applyFont="1" applyFill="1" applyAlignment="1">
      <alignment horizontal="left"/>
    </xf>
    <xf numFmtId="0" fontId="78" fillId="0" borderId="20" xfId="34" applyFont="1" applyFill="1" applyBorder="1" applyAlignment="1">
      <alignment vertical="top"/>
    </xf>
    <xf numFmtId="0" fontId="78" fillId="0" borderId="20" xfId="34" applyFont="1" applyFill="1" applyBorder="1" applyAlignment="1">
      <alignment wrapText="1"/>
    </xf>
    <xf numFmtId="0" fontId="76" fillId="0" borderId="14" xfId="34" applyFont="1" applyFill="1" applyBorder="1"/>
    <xf numFmtId="0" fontId="78" fillId="0" borderId="14" xfId="34" applyFont="1" applyFill="1" applyBorder="1"/>
    <xf numFmtId="196" fontId="74" fillId="20" borderId="16" xfId="91" applyNumberFormat="1" applyFont="1" applyFill="1" applyBorder="1" applyAlignment="1">
      <alignment horizontal="center" vertical="top"/>
    </xf>
    <xf numFmtId="0" fontId="36" fillId="20" borderId="34" xfId="91" applyFont="1" applyFill="1" applyBorder="1" applyAlignment="1">
      <alignment vertical="top"/>
    </xf>
    <xf numFmtId="0" fontId="36" fillId="20" borderId="35" xfId="91" applyFont="1" applyFill="1" applyBorder="1" applyAlignment="1">
      <alignment vertical="top"/>
    </xf>
    <xf numFmtId="0" fontId="36" fillId="20" borderId="36" xfId="91" applyFont="1" applyFill="1" applyBorder="1" applyAlignment="1">
      <alignment horizontal="center" vertical="top"/>
    </xf>
    <xf numFmtId="197" fontId="36" fillId="20" borderId="16" xfId="3" applyNumberFormat="1" applyFont="1" applyFill="1" applyBorder="1" applyAlignment="1" applyProtection="1"/>
    <xf numFmtId="0" fontId="74" fillId="20" borderId="35" xfId="91" applyFont="1" applyFill="1" applyBorder="1" applyAlignment="1">
      <alignment vertical="top"/>
    </xf>
    <xf numFmtId="0" fontId="74" fillId="20" borderId="36" xfId="91" applyFont="1" applyFill="1" applyBorder="1" applyAlignment="1">
      <alignment horizontal="center" vertical="top"/>
    </xf>
    <xf numFmtId="49" fontId="36" fillId="20" borderId="17" xfId="3" applyNumberFormat="1" applyFont="1" applyFill="1" applyBorder="1" applyAlignment="1" applyProtection="1"/>
    <xf numFmtId="196" fontId="74" fillId="20" borderId="16" xfId="12" applyNumberFormat="1" applyFont="1" applyFill="1" applyBorder="1" applyAlignment="1">
      <alignment horizontal="center" vertical="top"/>
    </xf>
    <xf numFmtId="0" fontId="74" fillId="20" borderId="34" xfId="12" applyFont="1" applyFill="1" applyBorder="1"/>
    <xf numFmtId="0" fontId="74" fillId="20" borderId="35" xfId="12" applyFont="1" applyFill="1" applyBorder="1"/>
    <xf numFmtId="0" fontId="36" fillId="20" borderId="35" xfId="12" applyFont="1" applyFill="1" applyBorder="1"/>
    <xf numFmtId="0" fontId="36" fillId="20" borderId="36" xfId="12" applyFont="1" applyFill="1" applyBorder="1"/>
    <xf numFmtId="43" fontId="36" fillId="20" borderId="36" xfId="93" applyFont="1" applyFill="1" applyBorder="1"/>
    <xf numFmtId="43" fontId="74" fillId="20" borderId="39" xfId="93" applyFont="1" applyFill="1" applyBorder="1"/>
    <xf numFmtId="49" fontId="36" fillId="20" borderId="16" xfId="3" applyNumberFormat="1" applyFont="1" applyFill="1" applyBorder="1" applyProtection="1"/>
    <xf numFmtId="0" fontId="36" fillId="20" borderId="34" xfId="12" applyFont="1" applyFill="1" applyBorder="1"/>
    <xf numFmtId="196" fontId="74" fillId="20" borderId="20" xfId="12" applyNumberFormat="1" applyFont="1" applyFill="1" applyBorder="1" applyAlignment="1">
      <alignment horizontal="center" vertical="top"/>
    </xf>
    <xf numFmtId="0" fontId="36" fillId="20" borderId="3" xfId="12" applyFont="1" applyFill="1" applyBorder="1"/>
    <xf numFmtId="0" fontId="36" fillId="20" borderId="0" xfId="12" applyFont="1" applyFill="1"/>
    <xf numFmtId="0" fontId="36" fillId="20" borderId="8" xfId="12" applyFont="1" applyFill="1" applyBorder="1"/>
    <xf numFmtId="43" fontId="36" fillId="20" borderId="8" xfId="93" applyFont="1" applyFill="1" applyBorder="1"/>
    <xf numFmtId="196" fontId="74" fillId="20" borderId="17" xfId="12" applyNumberFormat="1" applyFont="1" applyFill="1" applyBorder="1" applyAlignment="1">
      <alignment horizontal="center" vertical="top"/>
    </xf>
    <xf numFmtId="0" fontId="36" fillId="20" borderId="37" xfId="12" applyFont="1" applyFill="1" applyBorder="1"/>
    <xf numFmtId="0" fontId="36" fillId="20" borderId="38" xfId="12" applyFont="1" applyFill="1" applyBorder="1"/>
    <xf numFmtId="0" fontId="36" fillId="20" borderId="39" xfId="12" applyFont="1" applyFill="1" applyBorder="1"/>
    <xf numFmtId="43" fontId="36" fillId="20" borderId="39" xfId="93" applyFont="1" applyFill="1" applyBorder="1"/>
    <xf numFmtId="196" fontId="74" fillId="20" borderId="18" xfId="12" applyNumberFormat="1" applyFont="1" applyFill="1" applyBorder="1" applyAlignment="1">
      <alignment horizontal="center" vertical="top"/>
    </xf>
    <xf numFmtId="0" fontId="36" fillId="20" borderId="42" xfId="12" applyFont="1" applyFill="1" applyBorder="1"/>
    <xf numFmtId="0" fontId="36" fillId="20" borderId="40" xfId="12" applyFont="1" applyFill="1" applyBorder="1"/>
    <xf numFmtId="0" fontId="36" fillId="20" borderId="41" xfId="12" applyFont="1" applyFill="1" applyBorder="1"/>
    <xf numFmtId="43" fontId="36" fillId="20" borderId="41" xfId="93" applyFont="1" applyFill="1" applyBorder="1"/>
    <xf numFmtId="49" fontId="36" fillId="20" borderId="16" xfId="3" quotePrefix="1" applyNumberFormat="1" applyFont="1" applyFill="1" applyBorder="1" applyProtection="1"/>
    <xf numFmtId="49" fontId="36" fillId="20" borderId="18" xfId="3" applyNumberFormat="1" applyFont="1" applyFill="1" applyBorder="1" applyProtection="1"/>
    <xf numFmtId="196" fontId="74" fillId="0" borderId="17" xfId="12" applyNumberFormat="1" applyFont="1" applyFill="1" applyBorder="1" applyAlignment="1">
      <alignment horizontal="center" vertical="top"/>
    </xf>
    <xf numFmtId="0" fontId="36" fillId="0" borderId="37" xfId="12" applyFont="1" applyFill="1" applyBorder="1"/>
    <xf numFmtId="0" fontId="74" fillId="0" borderId="38" xfId="12" applyFont="1" applyFill="1" applyBorder="1"/>
    <xf numFmtId="0" fontId="36" fillId="0" borderId="38" xfId="12" applyFont="1" applyFill="1" applyBorder="1"/>
    <xf numFmtId="0" fontId="36" fillId="0" borderId="39" xfId="12" applyFont="1" applyFill="1" applyBorder="1"/>
    <xf numFmtId="43" fontId="74" fillId="0" borderId="39" xfId="93" applyFont="1" applyFill="1" applyBorder="1"/>
    <xf numFmtId="0" fontId="5" fillId="0" borderId="0" xfId="91" applyFill="1"/>
    <xf numFmtId="188" fontId="28" fillId="0" borderId="20" xfId="16" applyNumberFormat="1" applyFont="1" applyBorder="1"/>
    <xf numFmtId="0" fontId="28" fillId="0" borderId="0" xfId="34" applyFont="1" applyAlignment="1">
      <alignment horizontal="center" vertical="top"/>
    </xf>
    <xf numFmtId="0" fontId="38" fillId="0" borderId="0" xfId="34" applyFont="1" applyAlignment="1">
      <alignment vertical="top"/>
    </xf>
    <xf numFmtId="0" fontId="32" fillId="14" borderId="0" xfId="34" applyFont="1" applyFill="1" applyAlignment="1">
      <alignment horizontal="center" vertical="top"/>
    </xf>
    <xf numFmtId="0" fontId="28" fillId="0" borderId="5" xfId="34" applyFont="1" applyBorder="1" applyAlignment="1">
      <alignment horizontal="center" vertical="top"/>
    </xf>
    <xf numFmtId="0" fontId="32" fillId="0" borderId="2" xfId="97" applyFont="1" applyBorder="1" applyAlignment="1">
      <alignment horizontal="center" vertical="top"/>
    </xf>
    <xf numFmtId="0" fontId="31" fillId="0" borderId="2" xfId="97" applyFont="1" applyBorder="1" applyAlignment="1">
      <alignment horizontal="center" vertical="top"/>
    </xf>
    <xf numFmtId="0" fontId="32" fillId="0" borderId="0" xfId="34" applyFont="1" applyAlignment="1">
      <alignment horizontal="center" vertical="top"/>
    </xf>
    <xf numFmtId="43" fontId="28" fillId="23" borderId="4" xfId="90" applyFont="1" applyFill="1" applyBorder="1" applyAlignment="1">
      <alignment horizontal="center" vertical="top"/>
    </xf>
    <xf numFmtId="43" fontId="29" fillId="23" borderId="4" xfId="90" applyFont="1" applyFill="1" applyBorder="1" applyAlignment="1">
      <alignment horizontal="center" vertical="top"/>
    </xf>
    <xf numFmtId="43" fontId="28" fillId="23" borderId="14" xfId="90" applyFont="1" applyFill="1" applyBorder="1" applyAlignment="1">
      <alignment horizontal="center" vertical="top"/>
    </xf>
    <xf numFmtId="43" fontId="29" fillId="23" borderId="14" xfId="90" applyFont="1" applyFill="1" applyBorder="1" applyAlignment="1">
      <alignment horizontal="center" vertical="top"/>
    </xf>
    <xf numFmtId="0" fontId="31" fillId="0" borderId="14" xfId="97" applyFont="1" applyBorder="1" applyAlignment="1">
      <alignment horizontal="center" vertical="center"/>
    </xf>
    <xf numFmtId="0" fontId="31" fillId="0" borderId="2" xfId="97" applyFont="1" applyBorder="1" applyAlignment="1">
      <alignment horizontal="center"/>
    </xf>
    <xf numFmtId="43" fontId="28" fillId="0" borderId="14" xfId="90" applyFont="1" applyFill="1" applyBorder="1" applyAlignment="1">
      <alignment horizontal="center" vertical="top"/>
    </xf>
    <xf numFmtId="43" fontId="29" fillId="0" borderId="2" xfId="90" applyFont="1" applyFill="1" applyBorder="1"/>
    <xf numFmtId="43" fontId="28" fillId="7" borderId="2" xfId="93" applyFont="1" applyFill="1" applyBorder="1" applyAlignment="1">
      <alignment horizontal="center" vertical="top"/>
    </xf>
    <xf numFmtId="188" fontId="29" fillId="7" borderId="2" xfId="90" applyNumberFormat="1" applyFont="1" applyFill="1" applyBorder="1"/>
    <xf numFmtId="43" fontId="29" fillId="0" borderId="14" xfId="90" applyFont="1" applyFill="1" applyBorder="1" applyAlignment="1">
      <alignment horizontal="center" vertical="top"/>
    </xf>
    <xf numFmtId="0" fontId="31" fillId="0" borderId="4" xfId="97" applyFont="1" applyBorder="1" applyAlignment="1">
      <alignment horizontal="center"/>
    </xf>
    <xf numFmtId="188" fontId="29" fillId="7" borderId="9" xfId="90" applyNumberFormat="1" applyFont="1" applyFill="1" applyBorder="1"/>
    <xf numFmtId="43" fontId="32" fillId="0" borderId="2" xfId="93" applyFont="1" applyBorder="1" applyAlignment="1">
      <alignment horizontal="center" vertical="top"/>
    </xf>
    <xf numFmtId="0" fontId="5" fillId="0" borderId="0" xfId="91" applyAlignment="1">
      <alignment horizontal="center"/>
    </xf>
    <xf numFmtId="0" fontId="13" fillId="0" borderId="0" xfId="91" applyFont="1" applyAlignment="1">
      <alignment horizontal="center"/>
    </xf>
    <xf numFmtId="188" fontId="32" fillId="0" borderId="2" xfId="93" applyNumberFormat="1" applyFont="1" applyBorder="1" applyAlignment="1">
      <alignment horizontal="center" vertical="top"/>
    </xf>
    <xf numFmtId="43" fontId="0" fillId="0" borderId="0" xfId="93" applyFont="1"/>
    <xf numFmtId="0" fontId="28" fillId="6" borderId="2" xfId="0" applyFont="1" applyFill="1" applyBorder="1"/>
    <xf numFmtId="0" fontId="28" fillId="6" borderId="0" xfId="0" applyFont="1" applyFill="1"/>
    <xf numFmtId="43" fontId="32" fillId="0" borderId="14" xfId="3" applyFont="1" applyFill="1" applyBorder="1" applyAlignment="1">
      <alignment horizontal="center"/>
    </xf>
    <xf numFmtId="43" fontId="32" fillId="0" borderId="20" xfId="3" applyFont="1" applyFill="1" applyBorder="1" applyAlignment="1">
      <alignment horizontal="center"/>
    </xf>
    <xf numFmtId="43" fontId="5" fillId="0" borderId="0" xfId="91" applyNumberFormat="1"/>
    <xf numFmtId="199" fontId="5" fillId="0" borderId="0" xfId="91" applyNumberFormat="1"/>
    <xf numFmtId="0" fontId="28" fillId="6" borderId="2" xfId="88" applyFont="1" applyFill="1" applyBorder="1" applyAlignment="1">
      <alignment horizontal="center"/>
    </xf>
    <xf numFmtId="0" fontId="29" fillId="6" borderId="2" xfId="88" applyFont="1" applyFill="1" applyBorder="1" applyAlignment="1">
      <alignment horizontal="center"/>
    </xf>
    <xf numFmtId="43" fontId="29" fillId="6" borderId="2" xfId="54" applyFont="1" applyFill="1" applyBorder="1"/>
    <xf numFmtId="43" fontId="28" fillId="6" borderId="4" xfId="88" applyNumberFormat="1" applyFont="1" applyFill="1" applyBorder="1"/>
    <xf numFmtId="0" fontId="29" fillId="6" borderId="0" xfId="88" applyFont="1" applyFill="1"/>
    <xf numFmtId="43" fontId="5" fillId="0" borderId="0" xfId="16" applyFont="1"/>
    <xf numFmtId="43" fontId="90" fillId="0" borderId="2" xfId="91" applyNumberFormat="1" applyFont="1" applyBorder="1"/>
    <xf numFmtId="43" fontId="91" fillId="0" borderId="2" xfId="91" applyNumberFormat="1" applyFont="1" applyBorder="1"/>
    <xf numFmtId="43" fontId="5" fillId="0" borderId="2" xfId="91" applyNumberFormat="1" applyBorder="1"/>
    <xf numFmtId="0" fontId="5" fillId="0" borderId="2" xfId="91" applyBorder="1"/>
    <xf numFmtId="196" fontId="74" fillId="6" borderId="16" xfId="91" applyNumberFormat="1" applyFont="1" applyFill="1" applyBorder="1" applyAlignment="1">
      <alignment horizontal="center" vertical="top"/>
    </xf>
    <xf numFmtId="196" fontId="74" fillId="24" borderId="18" xfId="91" applyNumberFormat="1" applyFont="1" applyFill="1" applyBorder="1" applyAlignment="1">
      <alignment horizontal="center" vertical="top"/>
    </xf>
    <xf numFmtId="196" fontId="74" fillId="25" borderId="16" xfId="91" applyNumberFormat="1" applyFont="1" applyFill="1" applyBorder="1" applyAlignment="1">
      <alignment horizontal="center" vertical="top"/>
    </xf>
    <xf numFmtId="196" fontId="74" fillId="26" borderId="16" xfId="91" applyNumberFormat="1" applyFont="1" applyFill="1" applyBorder="1" applyAlignment="1">
      <alignment horizontal="center" vertical="top"/>
    </xf>
    <xf numFmtId="197" fontId="5" fillId="0" borderId="0" xfId="91" applyNumberFormat="1"/>
    <xf numFmtId="43" fontId="92" fillId="0" borderId="36" xfId="93" applyFont="1" applyFill="1" applyBorder="1"/>
    <xf numFmtId="196" fontId="74" fillId="27" borderId="16" xfId="12" applyNumberFormat="1" applyFont="1" applyFill="1" applyBorder="1" applyAlignment="1">
      <alignment horizontal="center" vertical="top"/>
    </xf>
    <xf numFmtId="0" fontId="36" fillId="27" borderId="35" xfId="12" applyFont="1" applyFill="1" applyBorder="1"/>
    <xf numFmtId="0" fontId="36" fillId="27" borderId="36" xfId="12" applyFont="1" applyFill="1" applyBorder="1"/>
    <xf numFmtId="43" fontId="36" fillId="27" borderId="36" xfId="93" applyFont="1" applyFill="1" applyBorder="1"/>
    <xf numFmtId="43" fontId="74" fillId="27" borderId="39" xfId="93" applyFont="1" applyFill="1" applyBorder="1"/>
    <xf numFmtId="0" fontId="5" fillId="27" borderId="0" xfId="91" applyFill="1"/>
    <xf numFmtId="0" fontId="2" fillId="27" borderId="0" xfId="91" applyFont="1" applyFill="1"/>
    <xf numFmtId="43" fontId="28" fillId="27" borderId="2" xfId="16" applyFont="1" applyFill="1" applyBorder="1"/>
    <xf numFmtId="0" fontId="36" fillId="27" borderId="34" xfId="12" applyFont="1" applyFill="1" applyBorder="1"/>
    <xf numFmtId="49" fontId="36" fillId="27" borderId="16" xfId="3" quotePrefix="1" applyNumberFormat="1" applyFont="1" applyFill="1" applyBorder="1" applyProtection="1"/>
    <xf numFmtId="43" fontId="5" fillId="27" borderId="0" xfId="16" applyFont="1" applyFill="1"/>
    <xf numFmtId="196" fontId="74" fillId="17" borderId="16" xfId="12" applyNumberFormat="1" applyFont="1" applyFill="1" applyBorder="1" applyAlignment="1">
      <alignment horizontal="center" vertical="top"/>
    </xf>
    <xf numFmtId="0" fontId="36" fillId="17" borderId="34" xfId="12" applyFont="1" applyFill="1" applyBorder="1"/>
    <xf numFmtId="0" fontId="36" fillId="17" borderId="35" xfId="12" applyFont="1" applyFill="1" applyBorder="1"/>
    <xf numFmtId="0" fontId="36" fillId="17" borderId="36" xfId="12" applyFont="1" applyFill="1" applyBorder="1"/>
    <xf numFmtId="43" fontId="36" fillId="17" borderId="36" xfId="93" applyFont="1" applyFill="1" applyBorder="1"/>
    <xf numFmtId="43" fontId="74" fillId="17" borderId="39" xfId="93" applyFont="1" applyFill="1" applyBorder="1"/>
    <xf numFmtId="49" fontId="36" fillId="17" borderId="16" xfId="3" quotePrefix="1" applyNumberFormat="1" applyFont="1" applyFill="1" applyBorder="1" applyProtection="1"/>
    <xf numFmtId="0" fontId="3" fillId="17" borderId="0" xfId="91" applyFont="1" applyFill="1"/>
    <xf numFmtId="0" fontId="5" fillId="17" borderId="0" xfId="91" applyFill="1"/>
    <xf numFmtId="196" fontId="74" fillId="27" borderId="34" xfId="12" applyNumberFormat="1" applyFont="1" applyFill="1" applyBorder="1" applyAlignment="1">
      <alignment horizontal="center"/>
    </xf>
    <xf numFmtId="196" fontId="74" fillId="27" borderId="34" xfId="12" applyNumberFormat="1" applyFont="1" applyFill="1" applyBorder="1" applyAlignment="1">
      <alignment horizontal="center" vertical="top"/>
    </xf>
    <xf numFmtId="43" fontId="36" fillId="0" borderId="0" xfId="16" applyFont="1"/>
    <xf numFmtId="196" fontId="74" fillId="27" borderId="2" xfId="12" applyNumberFormat="1" applyFont="1" applyFill="1" applyBorder="1" applyAlignment="1">
      <alignment horizontal="center" vertical="top"/>
    </xf>
    <xf numFmtId="0" fontId="74" fillId="27" borderId="1" xfId="12" applyFont="1" applyFill="1" applyBorder="1"/>
    <xf numFmtId="0" fontId="74" fillId="27" borderId="15" xfId="12" applyFont="1" applyFill="1" applyBorder="1"/>
    <xf numFmtId="0" fontId="74" fillId="27" borderId="9" xfId="12" applyFont="1" applyFill="1" applyBorder="1"/>
    <xf numFmtId="43" fontId="74" fillId="27" borderId="9" xfId="93" applyFont="1" applyFill="1" applyBorder="1"/>
    <xf numFmtId="49" fontId="74" fillId="27" borderId="2" xfId="3" applyNumberFormat="1" applyFont="1" applyFill="1" applyBorder="1" applyProtection="1"/>
    <xf numFmtId="43" fontId="5" fillId="27" borderId="0" xfId="91" applyNumberFormat="1" applyFill="1"/>
    <xf numFmtId="0" fontId="2" fillId="0" borderId="0" xfId="91" applyFont="1"/>
    <xf numFmtId="0" fontId="61" fillId="19" borderId="0" xfId="63" applyFont="1" applyFill="1" applyAlignment="1">
      <alignment vertical="top"/>
    </xf>
    <xf numFmtId="0" fontId="28" fillId="19" borderId="5" xfId="63" applyFont="1" applyFill="1" applyBorder="1" applyAlignment="1"/>
    <xf numFmtId="0" fontId="28" fillId="28" borderId="0" xfId="0" applyFont="1" applyFill="1"/>
    <xf numFmtId="188" fontId="28" fillId="28" borderId="13" xfId="16" applyNumberFormat="1" applyFont="1" applyFill="1" applyBorder="1"/>
    <xf numFmtId="0" fontId="5" fillId="28" borderId="0" xfId="91" applyFill="1"/>
    <xf numFmtId="197" fontId="5" fillId="28" borderId="0" xfId="91" applyNumberFormat="1" applyFill="1"/>
    <xf numFmtId="49" fontId="28" fillId="28" borderId="13" xfId="16" applyNumberFormat="1" applyFont="1" applyFill="1" applyBorder="1"/>
    <xf numFmtId="188" fontId="74" fillId="0" borderId="0" xfId="16" applyNumberFormat="1" applyFont="1" applyAlignment="1">
      <alignment horizontal="center"/>
    </xf>
    <xf numFmtId="188" fontId="43" fillId="0" borderId="0" xfId="16" applyNumberFormat="1" applyFont="1" applyAlignment="1" applyProtection="1">
      <alignment horizontal="right"/>
    </xf>
    <xf numFmtId="188" fontId="74" fillId="0" borderId="4" xfId="16" quotePrefix="1" applyNumberFormat="1" applyFont="1" applyBorder="1" applyAlignment="1">
      <alignment horizontal="center"/>
    </xf>
    <xf numFmtId="188" fontId="74" fillId="0" borderId="20" xfId="16" applyNumberFormat="1" applyFont="1" applyBorder="1" applyAlignment="1">
      <alignment horizontal="center"/>
    </xf>
    <xf numFmtId="188" fontId="74" fillId="0" borderId="14" xfId="16" applyNumberFormat="1" applyFont="1" applyBorder="1" applyAlignment="1" applyProtection="1">
      <alignment horizontal="center"/>
    </xf>
    <xf numFmtId="188" fontId="36" fillId="0" borderId="30" xfId="16" applyNumberFormat="1" applyFont="1" applyBorder="1" applyAlignment="1" applyProtection="1"/>
    <xf numFmtId="188" fontId="36" fillId="0" borderId="17" xfId="16" applyNumberFormat="1" applyFont="1" applyBorder="1" applyAlignment="1" applyProtection="1"/>
    <xf numFmtId="188" fontId="36" fillId="0" borderId="16" xfId="16" applyNumberFormat="1" applyFont="1" applyFill="1" applyBorder="1" applyAlignment="1" applyProtection="1"/>
    <xf numFmtId="188" fontId="36" fillId="20" borderId="16" xfId="16" applyNumberFormat="1" applyFont="1" applyFill="1" applyBorder="1" applyAlignment="1" applyProtection="1"/>
    <xf numFmtId="188" fontId="74" fillId="13" borderId="9" xfId="16" applyNumberFormat="1" applyFont="1" applyFill="1" applyBorder="1" applyAlignment="1" applyProtection="1">
      <alignment vertical="center"/>
    </xf>
    <xf numFmtId="188" fontId="36" fillId="0" borderId="16" xfId="16" applyNumberFormat="1" applyFont="1" applyBorder="1" applyAlignment="1" applyProtection="1"/>
    <xf numFmtId="188" fontId="74" fillId="13" borderId="2" xfId="16" applyNumberFormat="1" applyFont="1" applyFill="1" applyBorder="1" applyAlignment="1" applyProtection="1">
      <alignment vertical="top"/>
    </xf>
    <xf numFmtId="188" fontId="74" fillId="13" borderId="2" xfId="16" applyNumberFormat="1" applyFont="1" applyFill="1" applyBorder="1" applyAlignment="1" applyProtection="1"/>
    <xf numFmtId="188" fontId="36" fillId="0" borderId="0" xfId="16" applyNumberFormat="1" applyFont="1"/>
    <xf numFmtId="196" fontId="74" fillId="8" borderId="16" xfId="12" applyNumberFormat="1" applyFont="1" applyFill="1" applyBorder="1" applyAlignment="1">
      <alignment horizontal="center" vertical="top"/>
    </xf>
    <xf numFmtId="0" fontId="74" fillId="8" borderId="34" xfId="12" applyFont="1" applyFill="1" applyBorder="1"/>
    <xf numFmtId="0" fontId="74" fillId="8" borderId="35" xfId="12" applyFont="1" applyFill="1" applyBorder="1"/>
    <xf numFmtId="0" fontId="36" fillId="8" borderId="35" xfId="12" applyFont="1" applyFill="1" applyBorder="1"/>
    <xf numFmtId="0" fontId="36" fillId="8" borderId="36" xfId="12" applyFont="1" applyFill="1" applyBorder="1"/>
    <xf numFmtId="188" fontId="36" fillId="8" borderId="36" xfId="16" applyNumberFormat="1" applyFont="1" applyFill="1" applyBorder="1"/>
    <xf numFmtId="43" fontId="36" fillId="8" borderId="36" xfId="93" applyFont="1" applyFill="1" applyBorder="1"/>
    <xf numFmtId="43" fontId="74" fillId="8" borderId="39" xfId="93" applyFont="1" applyFill="1" applyBorder="1"/>
    <xf numFmtId="49" fontId="36" fillId="8" borderId="16" xfId="3" applyNumberFormat="1" applyFont="1" applyFill="1" applyBorder="1" applyProtection="1"/>
    <xf numFmtId="0" fontId="5" fillId="8" borderId="0" xfId="91" applyFill="1"/>
    <xf numFmtId="43" fontId="93" fillId="6" borderId="17" xfId="16" applyNumberFormat="1" applyFont="1" applyFill="1" applyBorder="1"/>
    <xf numFmtId="187" fontId="5" fillId="0" borderId="0" xfId="91" applyNumberFormat="1"/>
    <xf numFmtId="187" fontId="5" fillId="29" borderId="0" xfId="91" applyNumberFormat="1" applyFill="1"/>
    <xf numFmtId="43" fontId="5" fillId="29" borderId="0" xfId="16" applyFont="1" applyFill="1"/>
    <xf numFmtId="0" fontId="2" fillId="29" borderId="0" xfId="91" applyFont="1" applyFill="1"/>
    <xf numFmtId="43" fontId="74" fillId="29" borderId="39" xfId="93" applyFont="1" applyFill="1" applyBorder="1"/>
    <xf numFmtId="43" fontId="94" fillId="0" borderId="36" xfId="93" applyFont="1" applyFill="1" applyBorder="1"/>
    <xf numFmtId="0" fontId="74" fillId="0" borderId="2" xfId="12" applyFont="1" applyBorder="1" applyAlignment="1">
      <alignment horizontal="center" vertical="center"/>
    </xf>
    <xf numFmtId="43" fontId="43" fillId="0" borderId="2" xfId="3" applyFont="1" applyFill="1" applyBorder="1" applyAlignment="1">
      <alignment horizontal="center"/>
    </xf>
    <xf numFmtId="196" fontId="74" fillId="0" borderId="2" xfId="12" applyNumberFormat="1" applyFont="1" applyBorder="1" applyAlignment="1">
      <alignment horizontal="center" vertical="top"/>
    </xf>
    <xf numFmtId="0" fontId="36" fillId="0" borderId="2" xfId="12" applyFont="1" applyBorder="1"/>
    <xf numFmtId="43" fontId="36" fillId="0" borderId="2" xfId="93" applyFont="1" applyFill="1" applyBorder="1"/>
    <xf numFmtId="196" fontId="74" fillId="17" borderId="2" xfId="12" applyNumberFormat="1" applyFont="1" applyFill="1" applyBorder="1" applyAlignment="1">
      <alignment horizontal="center" vertical="top"/>
    </xf>
    <xf numFmtId="0" fontId="36" fillId="17" borderId="2" xfId="12" applyFont="1" applyFill="1" applyBorder="1"/>
    <xf numFmtId="43" fontId="36" fillId="17" borderId="2" xfId="93" applyFont="1" applyFill="1" applyBorder="1"/>
    <xf numFmtId="0" fontId="5" fillId="17" borderId="2" xfId="91" applyFill="1" applyBorder="1"/>
    <xf numFmtId="196" fontId="74" fillId="17" borderId="2" xfId="12" applyNumberFormat="1" applyFont="1" applyFill="1" applyBorder="1" applyAlignment="1">
      <alignment horizontal="center"/>
    </xf>
    <xf numFmtId="43" fontId="92" fillId="0" borderId="2" xfId="93" applyFont="1" applyFill="1" applyBorder="1"/>
    <xf numFmtId="0" fontId="74" fillId="0" borderId="2" xfId="12" applyFont="1" applyBorder="1" applyAlignment="1">
      <alignment horizontal="center"/>
    </xf>
    <xf numFmtId="0" fontId="2" fillId="30" borderId="0" xfId="91" applyFont="1" applyFill="1"/>
    <xf numFmtId="187" fontId="5" fillId="30" borderId="0" xfId="91" applyNumberFormat="1" applyFill="1"/>
    <xf numFmtId="43" fontId="5" fillId="30" borderId="0" xfId="91" applyNumberFormat="1" applyFill="1"/>
    <xf numFmtId="43" fontId="5" fillId="30" borderId="0" xfId="16" applyFont="1" applyFill="1"/>
    <xf numFmtId="0" fontId="5" fillId="30" borderId="0" xfId="91" applyFill="1"/>
    <xf numFmtId="0" fontId="5" fillId="0" borderId="0" xfId="91" applyBorder="1"/>
    <xf numFmtId="43" fontId="36" fillId="17" borderId="3" xfId="93" applyFont="1" applyFill="1" applyBorder="1"/>
    <xf numFmtId="43" fontId="36" fillId="17" borderId="2" xfId="16" applyFont="1" applyFill="1" applyBorder="1"/>
    <xf numFmtId="4" fontId="36" fillId="0" borderId="2" xfId="12" applyNumberFormat="1" applyFont="1" applyBorder="1"/>
    <xf numFmtId="0" fontId="95" fillId="0" borderId="4" xfId="12" quotePrefix="1" applyFont="1" applyBorder="1" applyAlignment="1">
      <alignment horizontal="center"/>
    </xf>
    <xf numFmtId="43" fontId="96" fillId="0" borderId="4" xfId="17" applyFont="1" applyFill="1" applyBorder="1" applyAlignment="1">
      <alignment horizontal="center"/>
    </xf>
    <xf numFmtId="0" fontId="95" fillId="0" borderId="20" xfId="12" applyFont="1" applyBorder="1" applyAlignment="1">
      <alignment horizontal="center" vertical="center"/>
    </xf>
    <xf numFmtId="43" fontId="97" fillId="0" borderId="20" xfId="3" applyFont="1" applyFill="1" applyBorder="1" applyAlignment="1">
      <alignment horizontal="center"/>
    </xf>
    <xf numFmtId="0" fontId="95" fillId="0" borderId="14" xfId="12" applyFont="1" applyBorder="1" applyAlignment="1">
      <alignment horizontal="center" vertical="center"/>
    </xf>
    <xf numFmtId="0" fontId="95" fillId="0" borderId="5" xfId="12" applyFont="1" applyBorder="1" applyAlignment="1">
      <alignment horizontal="center" vertical="center"/>
    </xf>
    <xf numFmtId="0" fontId="95" fillId="0" borderId="7" xfId="12" applyFont="1" applyBorder="1" applyAlignment="1">
      <alignment horizontal="center" vertical="center"/>
    </xf>
    <xf numFmtId="43" fontId="97" fillId="0" borderId="14" xfId="3" applyFont="1" applyFill="1" applyBorder="1" applyAlignment="1">
      <alignment horizontal="center"/>
    </xf>
    <xf numFmtId="196" fontId="95" fillId="0" borderId="16" xfId="12" applyNumberFormat="1" applyFont="1" applyBorder="1" applyAlignment="1">
      <alignment horizontal="center" vertical="top"/>
    </xf>
    <xf numFmtId="0" fontId="98" fillId="0" borderId="35" xfId="12" applyFont="1" applyBorder="1"/>
    <xf numFmtId="0" fontId="98" fillId="0" borderId="36" xfId="12" applyFont="1" applyBorder="1"/>
    <xf numFmtId="43" fontId="98" fillId="0" borderId="36" xfId="93" applyFont="1" applyFill="1" applyBorder="1"/>
    <xf numFmtId="0" fontId="25" fillId="0" borderId="0" xfId="0" applyFont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17" borderId="15" xfId="12" applyFont="1" applyFill="1" applyBorder="1" applyAlignment="1">
      <alignment horizontal="left"/>
    </xf>
    <xf numFmtId="0" fontId="36" fillId="17" borderId="9" xfId="12" applyFont="1" applyFill="1" applyBorder="1" applyAlignment="1">
      <alignment horizontal="left"/>
    </xf>
    <xf numFmtId="0" fontId="24" fillId="0" borderId="0" xfId="12" applyFont="1" applyAlignment="1" applyProtection="1">
      <alignment horizontal="center"/>
      <protection hidden="1"/>
    </xf>
    <xf numFmtId="0" fontId="74" fillId="0" borderId="10" xfId="12" quotePrefix="1" applyFont="1" applyBorder="1" applyAlignment="1">
      <alignment horizontal="center"/>
    </xf>
    <xf numFmtId="0" fontId="74" fillId="0" borderId="12" xfId="12" quotePrefix="1" applyFont="1" applyBorder="1" applyAlignment="1">
      <alignment horizontal="center"/>
    </xf>
    <xf numFmtId="0" fontId="74" fillId="0" borderId="0" xfId="12" applyFont="1" applyAlignment="1">
      <alignment horizontal="center" vertical="center"/>
    </xf>
    <xf numFmtId="0" fontId="74" fillId="0" borderId="8" xfId="12" applyFont="1" applyBorder="1" applyAlignment="1">
      <alignment horizontal="center" vertical="center"/>
    </xf>
    <xf numFmtId="0" fontId="95" fillId="0" borderId="10" xfId="12" quotePrefix="1" applyFont="1" applyBorder="1" applyAlignment="1">
      <alignment horizontal="center"/>
    </xf>
    <xf numFmtId="0" fontId="95" fillId="0" borderId="12" xfId="12" quotePrefix="1" applyFont="1" applyBorder="1" applyAlignment="1">
      <alignment horizontal="center"/>
    </xf>
    <xf numFmtId="0" fontId="95" fillId="0" borderId="0" xfId="12" applyFont="1" applyAlignment="1">
      <alignment horizontal="center" vertical="center"/>
    </xf>
    <xf numFmtId="0" fontId="95" fillId="0" borderId="8" xfId="12" applyFont="1" applyBorder="1" applyAlignment="1">
      <alignment horizontal="center" vertical="center"/>
    </xf>
    <xf numFmtId="0" fontId="36" fillId="17" borderId="1" xfId="12" applyFont="1" applyFill="1" applyBorder="1" applyAlignment="1">
      <alignment horizontal="left"/>
    </xf>
    <xf numFmtId="0" fontId="36" fillId="0" borderId="1" xfId="12" applyFont="1" applyBorder="1" applyAlignment="1">
      <alignment horizontal="left"/>
    </xf>
    <xf numFmtId="0" fontId="36" fillId="0" borderId="9" xfId="12" applyFont="1" applyBorder="1" applyAlignment="1">
      <alignment horizontal="left"/>
    </xf>
    <xf numFmtId="0" fontId="74" fillId="0" borderId="2" xfId="12" applyFont="1" applyBorder="1" applyAlignment="1">
      <alignment horizontal="center" vertical="center"/>
    </xf>
    <xf numFmtId="0" fontId="74" fillId="0" borderId="1" xfId="12" applyFont="1" applyBorder="1" applyAlignment="1">
      <alignment horizontal="center"/>
    </xf>
    <xf numFmtId="0" fontId="74" fillId="0" borderId="15" xfId="12" applyFont="1" applyBorder="1" applyAlignment="1">
      <alignment horizontal="center"/>
    </xf>
    <xf numFmtId="0" fontId="74" fillId="0" borderId="11" xfId="12" quotePrefix="1" applyFont="1" applyBorder="1" applyAlignment="1">
      <alignment horizontal="center"/>
    </xf>
    <xf numFmtId="0" fontId="74" fillId="0" borderId="3" xfId="12" applyFont="1" applyBorder="1" applyAlignment="1">
      <alignment horizontal="center" vertical="center"/>
    </xf>
    <xf numFmtId="0" fontId="74" fillId="13" borderId="1" xfId="91" applyFont="1" applyFill="1" applyBorder="1" applyAlignment="1">
      <alignment horizontal="center" vertical="top"/>
    </xf>
    <xf numFmtId="0" fontId="74" fillId="13" borderId="15" xfId="91" applyFont="1" applyFill="1" applyBorder="1" applyAlignment="1">
      <alignment horizontal="center" vertical="top"/>
    </xf>
    <xf numFmtId="0" fontId="74" fillId="13" borderId="9" xfId="91" applyFont="1" applyFill="1" applyBorder="1" applyAlignment="1">
      <alignment horizontal="center" vertical="top"/>
    </xf>
    <xf numFmtId="0" fontId="24" fillId="0" borderId="0" xfId="91" applyFont="1" applyAlignment="1" applyProtection="1">
      <alignment horizontal="center"/>
      <protection hidden="1"/>
    </xf>
    <xf numFmtId="0" fontId="74" fillId="0" borderId="11" xfId="91" quotePrefix="1" applyFont="1" applyBorder="1" applyAlignment="1">
      <alignment horizontal="center"/>
    </xf>
    <xf numFmtId="0" fontId="74" fillId="0" borderId="10" xfId="91" quotePrefix="1" applyFont="1" applyBorder="1" applyAlignment="1">
      <alignment horizontal="center"/>
    </xf>
    <xf numFmtId="0" fontId="74" fillId="0" borderId="12" xfId="91" quotePrefix="1" applyFont="1" applyBorder="1" applyAlignment="1">
      <alignment horizontal="center"/>
    </xf>
    <xf numFmtId="0" fontId="74" fillId="0" borderId="3" xfId="91" applyFont="1" applyBorder="1" applyAlignment="1">
      <alignment horizontal="center" vertical="center"/>
    </xf>
    <xf numFmtId="0" fontId="74" fillId="0" borderId="0" xfId="91" applyFont="1" applyAlignment="1">
      <alignment horizontal="center" vertical="center"/>
    </xf>
    <xf numFmtId="0" fontId="74" fillId="0" borderId="8" xfId="91" applyFont="1" applyBorder="1" applyAlignment="1">
      <alignment horizontal="center" vertical="center"/>
    </xf>
    <xf numFmtId="0" fontId="74" fillId="0" borderId="35" xfId="91" applyFont="1" applyBorder="1" applyAlignment="1">
      <alignment horizontal="left" vertical="top"/>
    </xf>
    <xf numFmtId="0" fontId="74" fillId="0" borderId="36" xfId="91" applyFont="1" applyBorder="1" applyAlignment="1">
      <alignment horizontal="left" vertical="top"/>
    </xf>
    <xf numFmtId="0" fontId="74" fillId="13" borderId="1" xfId="91" applyFont="1" applyFill="1" applyBorder="1" applyAlignment="1">
      <alignment horizontal="center" vertical="center"/>
    </xf>
    <xf numFmtId="0" fontId="74" fillId="13" borderId="15" xfId="91" applyFont="1" applyFill="1" applyBorder="1" applyAlignment="1">
      <alignment horizontal="center" vertical="center"/>
    </xf>
    <xf numFmtId="0" fontId="74" fillId="13" borderId="9" xfId="91" applyFont="1" applyFill="1" applyBorder="1" applyAlignment="1">
      <alignment horizontal="center" vertical="center"/>
    </xf>
    <xf numFmtId="0" fontId="24" fillId="0" borderId="5" xfId="34" applyFont="1" applyFill="1" applyBorder="1" applyAlignment="1">
      <alignment horizontal="center" vertical="center"/>
    </xf>
    <xf numFmtId="0" fontId="89" fillId="20" borderId="0" xfId="0" applyFont="1" applyFill="1" applyAlignment="1">
      <alignment horizontal="center"/>
    </xf>
    <xf numFmtId="0" fontId="35" fillId="0" borderId="5" xfId="0" applyFont="1" applyBorder="1" applyAlignment="1">
      <alignment horizontal="center" vertical="center"/>
    </xf>
    <xf numFmtId="0" fontId="41" fillId="8" borderId="0" xfId="77" applyFont="1" applyFill="1" applyAlignment="1">
      <alignment horizontal="center" vertical="center"/>
    </xf>
    <xf numFmtId="49" fontId="36" fillId="12" borderId="18" xfId="3" quotePrefix="1" applyNumberFormat="1" applyFont="1" applyFill="1" applyBorder="1" applyAlignment="1" applyProtection="1">
      <alignment horizontal="left" vertical="center"/>
    </xf>
    <xf numFmtId="49" fontId="36" fillId="12" borderId="17" xfId="3" quotePrefix="1" applyNumberFormat="1" applyFont="1" applyFill="1" applyBorder="1" applyAlignment="1" applyProtection="1">
      <alignment horizontal="left" vertical="center"/>
    </xf>
    <xf numFmtId="49" fontId="36" fillId="12" borderId="13" xfId="3" quotePrefix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49" fontId="36" fillId="12" borderId="18" xfId="3" applyNumberFormat="1" applyFont="1" applyFill="1" applyBorder="1" applyAlignment="1" applyProtection="1">
      <alignment horizontal="left" vertical="center"/>
    </xf>
    <xf numFmtId="49" fontId="36" fillId="12" borderId="17" xfId="3" applyNumberFormat="1" applyFont="1" applyFill="1" applyBorder="1" applyAlignment="1" applyProtection="1">
      <alignment horizontal="left" vertical="center"/>
    </xf>
    <xf numFmtId="49" fontId="36" fillId="7" borderId="18" xfId="3" quotePrefix="1" applyNumberFormat="1" applyFont="1" applyFill="1" applyBorder="1" applyAlignment="1" applyProtection="1">
      <alignment horizontal="left" vertical="center"/>
    </xf>
    <xf numFmtId="49" fontId="36" fillId="7" borderId="13" xfId="3" applyNumberFormat="1" applyFont="1" applyFill="1" applyBorder="1" applyAlignment="1" applyProtection="1">
      <alignment horizontal="left" vertical="center"/>
    </xf>
    <xf numFmtId="49" fontId="36" fillId="7" borderId="17" xfId="3" applyNumberFormat="1" applyFont="1" applyFill="1" applyBorder="1" applyAlignment="1" applyProtection="1">
      <alignment horizontal="left" vertical="center"/>
    </xf>
    <xf numFmtId="0" fontId="32" fillId="0" borderId="6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2" fillId="14" borderId="11" xfId="0" applyFont="1" applyFill="1" applyBorder="1" applyAlignment="1">
      <alignment horizontal="center" vertical="center"/>
    </xf>
    <xf numFmtId="0" fontId="32" fillId="14" borderId="10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/>
    </xf>
    <xf numFmtId="0" fontId="32" fillId="14" borderId="6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2" fillId="14" borderId="7" xfId="0" applyFont="1" applyFill="1" applyBorder="1" applyAlignment="1">
      <alignment horizontal="center" vertical="center"/>
    </xf>
    <xf numFmtId="0" fontId="32" fillId="14" borderId="4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20" borderId="4" xfId="0" applyFont="1" applyFill="1" applyBorder="1" applyAlignment="1">
      <alignment horizontal="center" vertical="center"/>
    </xf>
    <xf numFmtId="0" fontId="32" fillId="20" borderId="14" xfId="0" applyFont="1" applyFill="1" applyBorder="1" applyAlignment="1">
      <alignment horizontal="center" vertical="center"/>
    </xf>
    <xf numFmtId="0" fontId="32" fillId="20" borderId="11" xfId="0" applyFont="1" applyFill="1" applyBorder="1" applyAlignment="1">
      <alignment horizontal="center" vertical="center"/>
    </xf>
    <xf numFmtId="0" fontId="32" fillId="20" borderId="10" xfId="0" applyFont="1" applyFill="1" applyBorder="1" applyAlignment="1">
      <alignment horizontal="center" vertical="center"/>
    </xf>
    <xf numFmtId="0" fontId="32" fillId="20" borderId="12" xfId="0" applyFont="1" applyFill="1" applyBorder="1" applyAlignment="1">
      <alignment horizontal="center" vertical="center"/>
    </xf>
    <xf numFmtId="0" fontId="32" fillId="20" borderId="6" xfId="0" applyFont="1" applyFill="1" applyBorder="1" applyAlignment="1">
      <alignment horizontal="center" vertical="center"/>
    </xf>
    <xf numFmtId="0" fontId="32" fillId="20" borderId="5" xfId="0" applyFont="1" applyFill="1" applyBorder="1" applyAlignment="1">
      <alignment horizontal="center" vertical="center"/>
    </xf>
    <xf numFmtId="0" fontId="32" fillId="20" borderId="7" xfId="0" applyFont="1" applyFill="1" applyBorder="1" applyAlignment="1">
      <alignment horizontal="center" vertical="center"/>
    </xf>
    <xf numFmtId="188" fontId="28" fillId="0" borderId="20" xfId="16" applyNumberFormat="1" applyFont="1" applyFill="1" applyBorder="1" applyAlignment="1">
      <alignment horizontal="center" wrapText="1"/>
    </xf>
    <xf numFmtId="0" fontId="31" fillId="0" borderId="4" xfId="97" applyFont="1" applyBorder="1" applyAlignment="1">
      <alignment horizontal="center" vertical="center"/>
    </xf>
    <xf numFmtId="0" fontId="31" fillId="0" borderId="20" xfId="97" applyFont="1" applyBorder="1" applyAlignment="1">
      <alignment horizontal="center" vertical="center"/>
    </xf>
    <xf numFmtId="0" fontId="31" fillId="0" borderId="14" xfId="97" applyFont="1" applyBorder="1" applyAlignment="1">
      <alignment horizontal="center" vertical="center"/>
    </xf>
    <xf numFmtId="43" fontId="31" fillId="0" borderId="2" xfId="90" applyFont="1" applyFill="1" applyBorder="1" applyAlignment="1">
      <alignment horizontal="center" vertical="top"/>
    </xf>
    <xf numFmtId="43" fontId="32" fillId="0" borderId="11" xfId="93" applyFont="1" applyBorder="1" applyAlignment="1">
      <alignment horizontal="center" vertical="center"/>
    </xf>
    <xf numFmtId="43" fontId="32" fillId="0" borderId="12" xfId="93" applyFont="1" applyBorder="1" applyAlignment="1">
      <alignment horizontal="center" vertical="center"/>
    </xf>
    <xf numFmtId="43" fontId="32" fillId="0" borderId="3" xfId="93" applyFont="1" applyBorder="1" applyAlignment="1">
      <alignment horizontal="center" vertical="center"/>
    </xf>
    <xf numFmtId="43" fontId="32" fillId="0" borderId="8" xfId="93" applyFont="1" applyBorder="1" applyAlignment="1">
      <alignment horizontal="center" vertical="center"/>
    </xf>
    <xf numFmtId="43" fontId="32" fillId="0" borderId="6" xfId="93" applyFont="1" applyBorder="1" applyAlignment="1">
      <alignment horizontal="center" vertical="center"/>
    </xf>
    <xf numFmtId="43" fontId="32" fillId="0" borderId="7" xfId="93" applyFont="1" applyBorder="1" applyAlignment="1">
      <alignment horizontal="center" vertical="center"/>
    </xf>
    <xf numFmtId="43" fontId="45" fillId="0" borderId="0" xfId="90" applyFont="1" applyFill="1" applyAlignment="1">
      <alignment horizontal="center" vertical="center"/>
    </xf>
    <xf numFmtId="0" fontId="31" fillId="0" borderId="4" xfId="88" applyFont="1" applyFill="1" applyBorder="1" applyAlignment="1">
      <alignment horizontal="center" vertical="center"/>
    </xf>
    <xf numFmtId="0" fontId="31" fillId="0" borderId="13" xfId="88" applyFont="1" applyFill="1" applyBorder="1" applyAlignment="1">
      <alignment horizontal="center" vertical="center"/>
    </xf>
    <xf numFmtId="0" fontId="31" fillId="0" borderId="14" xfId="88" applyFont="1" applyFill="1" applyBorder="1" applyAlignment="1">
      <alignment horizontal="center" vertical="center"/>
    </xf>
    <xf numFmtId="0" fontId="31" fillId="20" borderId="11" xfId="88" applyFont="1" applyFill="1" applyBorder="1" applyAlignment="1">
      <alignment horizontal="center" vertical="center" wrapText="1"/>
    </xf>
    <xf numFmtId="0" fontId="31" fillId="20" borderId="3" xfId="88" applyFont="1" applyFill="1" applyBorder="1" applyAlignment="1">
      <alignment horizontal="center" vertical="center" wrapText="1"/>
    </xf>
    <xf numFmtId="0" fontId="31" fillId="20" borderId="6" xfId="88" applyFont="1" applyFill="1" applyBorder="1" applyAlignment="1">
      <alignment horizontal="center" vertical="center" wrapText="1"/>
    </xf>
    <xf numFmtId="43" fontId="46" fillId="0" borderId="4" xfId="90" applyFont="1" applyFill="1" applyBorder="1" applyAlignment="1">
      <alignment horizontal="center" vertical="center"/>
    </xf>
    <xf numFmtId="43" fontId="46" fillId="0" borderId="13" xfId="90" applyFont="1" applyFill="1" applyBorder="1" applyAlignment="1">
      <alignment horizontal="center" vertical="center"/>
    </xf>
    <xf numFmtId="43" fontId="46" fillId="0" borderId="20" xfId="90" applyFont="1" applyFill="1" applyBorder="1" applyAlignment="1">
      <alignment horizontal="center" vertical="center"/>
    </xf>
    <xf numFmtId="43" fontId="46" fillId="0" borderId="14" xfId="90" applyFont="1" applyFill="1" applyBorder="1" applyAlignment="1">
      <alignment horizontal="center" vertical="center"/>
    </xf>
    <xf numFmtId="0" fontId="61" fillId="19" borderId="0" xfId="63" applyFont="1" applyFill="1" applyAlignment="1">
      <alignment horizontal="left" vertical="top"/>
    </xf>
    <xf numFmtId="0" fontId="38" fillId="0" borderId="5" xfId="63" applyFont="1" applyBorder="1" applyAlignment="1">
      <alignment horizontal="left" vertical="top"/>
    </xf>
    <xf numFmtId="0" fontId="31" fillId="0" borderId="4" xfId="63" applyFont="1" applyBorder="1" applyAlignment="1">
      <alignment horizontal="center" vertical="top"/>
    </xf>
    <xf numFmtId="0" fontId="31" fillId="0" borderId="14" xfId="63" applyFont="1" applyBorder="1" applyAlignment="1">
      <alignment horizontal="center" vertical="top"/>
    </xf>
    <xf numFmtId="0" fontId="31" fillId="0" borderId="4" xfId="63" applyFont="1" applyFill="1" applyBorder="1" applyAlignment="1">
      <alignment horizontal="center" vertical="top"/>
    </xf>
    <xf numFmtId="0" fontId="31" fillId="0" borderId="14" xfId="63" applyFont="1" applyFill="1" applyBorder="1" applyAlignment="1">
      <alignment horizontal="center" vertical="top"/>
    </xf>
    <xf numFmtId="0" fontId="31" fillId="13" borderId="4" xfId="63" applyFont="1" applyFill="1" applyBorder="1" applyAlignment="1">
      <alignment horizontal="center" vertical="top" wrapText="1"/>
    </xf>
    <xf numFmtId="0" fontId="31" fillId="13" borderId="14" xfId="63" applyFont="1" applyFill="1" applyBorder="1" applyAlignment="1">
      <alignment horizontal="center" vertical="top" wrapText="1"/>
    </xf>
    <xf numFmtId="0" fontId="62" fillId="0" borderId="2" xfId="0" applyFont="1" applyFill="1" applyBorder="1" applyAlignment="1">
      <alignment horizontal="center"/>
    </xf>
    <xf numFmtId="0" fontId="28" fillId="0" borderId="5" xfId="91" applyFont="1" applyBorder="1" applyAlignment="1">
      <alignment horizontal="left" vertical="top"/>
    </xf>
    <xf numFmtId="0" fontId="64" fillId="0" borderId="4" xfId="91" applyFont="1" applyBorder="1" applyAlignment="1">
      <alignment horizontal="center" vertical="top"/>
    </xf>
    <xf numFmtId="0" fontId="64" fillId="0" borderId="14" xfId="91" applyFont="1" applyBorder="1" applyAlignment="1">
      <alignment horizontal="center" vertical="top"/>
    </xf>
    <xf numFmtId="0" fontId="64" fillId="0" borderId="10" xfId="91" applyFont="1" applyBorder="1" applyAlignment="1">
      <alignment horizontal="center" vertical="top" wrapText="1"/>
    </xf>
    <xf numFmtId="43" fontId="5" fillId="0" borderId="2" xfId="16" applyFont="1" applyBorder="1"/>
    <xf numFmtId="43" fontId="5" fillId="17" borderId="2" xfId="16" applyFont="1" applyFill="1" applyBorder="1"/>
    <xf numFmtId="43" fontId="1" fillId="0" borderId="2" xfId="16" applyFont="1" applyBorder="1"/>
    <xf numFmtId="43" fontId="1" fillId="0" borderId="2" xfId="16" applyFont="1" applyBorder="1" applyAlignment="1">
      <alignment horizontal="center"/>
    </xf>
  </cellXfs>
  <cellStyles count="98">
    <cellStyle name="abc" xfId="1" xr:uid="{00000000-0005-0000-0000-000000000000}"/>
    <cellStyle name="Comma 10" xfId="93" xr:uid="{4A50EEA8-B61C-4C44-BD02-F9CFEC7753CA}"/>
    <cellStyle name="Comma 11" xfId="96" xr:uid="{35C86BC6-8FF1-4C9D-8625-98C51E59E916}"/>
    <cellStyle name="Comma 11 2" xfId="25" xr:uid="{00000000-0005-0000-0000-000002000000}"/>
    <cellStyle name="Comma 13" xfId="26" xr:uid="{00000000-0005-0000-0000-000003000000}"/>
    <cellStyle name="Comma 2" xfId="2" xr:uid="{00000000-0005-0000-0000-000004000000}"/>
    <cellStyle name="Comma 2 2" xfId="3" xr:uid="{00000000-0005-0000-0000-000005000000}"/>
    <cellStyle name="Comma 2 2 2" xfId="62" xr:uid="{00000000-0005-0000-0000-000006000000}"/>
    <cellStyle name="Comma 2 4" xfId="27" xr:uid="{00000000-0005-0000-0000-000007000000}"/>
    <cellStyle name="Comma 22" xfId="4" xr:uid="{00000000-0005-0000-0000-000008000000}"/>
    <cellStyle name="Comma 3" xfId="5" xr:uid="{00000000-0005-0000-0000-000009000000}"/>
    <cellStyle name="Comma 3 2" xfId="28" xr:uid="{00000000-0005-0000-0000-00000A000000}"/>
    <cellStyle name="Comma 4" xfId="23" xr:uid="{00000000-0005-0000-0000-00000B000000}"/>
    <cellStyle name="Comma 4 2 2 2" xfId="29" xr:uid="{00000000-0005-0000-0000-00000C000000}"/>
    <cellStyle name="Comma 4 3 2" xfId="30" xr:uid="{00000000-0005-0000-0000-00000D000000}"/>
    <cellStyle name="Comma 5" xfId="24" xr:uid="{00000000-0005-0000-0000-00000E000000}"/>
    <cellStyle name="Comma 5 2 2" xfId="31" xr:uid="{00000000-0005-0000-0000-00000F000000}"/>
    <cellStyle name="Comma 5 3" xfId="32" xr:uid="{00000000-0005-0000-0000-000010000000}"/>
    <cellStyle name="Comma 6" xfId="61" xr:uid="{00000000-0005-0000-0000-000011000000}"/>
    <cellStyle name="Comma 6 2" xfId="81" xr:uid="{00000000-0005-0000-0000-000012000000}"/>
    <cellStyle name="Comma 7" xfId="83" xr:uid="{00000000-0005-0000-0000-000013000000}"/>
    <cellStyle name="Comma 8" xfId="78" xr:uid="{00000000-0005-0000-0000-000014000000}"/>
    <cellStyle name="Comma 9" xfId="59" xr:uid="{00000000-0005-0000-0000-000015000000}"/>
    <cellStyle name="company_title" xfId="6" xr:uid="{00000000-0005-0000-0000-000016000000}"/>
    <cellStyle name="date_format" xfId="7" xr:uid="{00000000-0005-0000-0000-000017000000}"/>
    <cellStyle name="Grey" xfId="8" xr:uid="{00000000-0005-0000-0000-000018000000}"/>
    <cellStyle name="Hyperlink 2" xfId="85" xr:uid="{00000000-0005-0000-0000-000019000000}"/>
    <cellStyle name="Input [yellow]" xfId="9" xr:uid="{00000000-0005-0000-0000-00001A000000}"/>
    <cellStyle name="Normal - Style1" xfId="10" xr:uid="{00000000-0005-0000-0000-00001C000000}"/>
    <cellStyle name="Normal 10" xfId="33" xr:uid="{00000000-0005-0000-0000-00001D000000}"/>
    <cellStyle name="Normal 11" xfId="91" xr:uid="{5E6DD2AF-032D-42CC-93BF-719F7E0FAA05}"/>
    <cellStyle name="Normal 11 2" xfId="34" xr:uid="{00000000-0005-0000-0000-00001E000000}"/>
    <cellStyle name="Normal 12" xfId="95" xr:uid="{4066FB0E-81DD-484E-A830-B748A44AB48A}"/>
    <cellStyle name="Normal 2" xfId="11" xr:uid="{00000000-0005-0000-0000-00001F000000}"/>
    <cellStyle name="Normal 2 2" xfId="12" xr:uid="{00000000-0005-0000-0000-000020000000}"/>
    <cellStyle name="Normal 2 2 2" xfId="63" xr:uid="{00000000-0005-0000-0000-000021000000}"/>
    <cellStyle name="Normal 2 3" xfId="35" xr:uid="{00000000-0005-0000-0000-000022000000}"/>
    <cellStyle name="Normal 2 4" xfId="36" xr:uid="{00000000-0005-0000-0000-000023000000}"/>
    <cellStyle name="Normal 3" xfId="60" xr:uid="{00000000-0005-0000-0000-000024000000}"/>
    <cellStyle name="Normal 3 2" xfId="80" xr:uid="{00000000-0005-0000-0000-000025000000}"/>
    <cellStyle name="Normal 3 4 2" xfId="37" xr:uid="{00000000-0005-0000-0000-000026000000}"/>
    <cellStyle name="Normal 3 5" xfId="38" xr:uid="{00000000-0005-0000-0000-000027000000}"/>
    <cellStyle name="Normal 30" xfId="64" xr:uid="{00000000-0005-0000-0000-000028000000}"/>
    <cellStyle name="Normal 4" xfId="13" xr:uid="{00000000-0005-0000-0000-000029000000}"/>
    <cellStyle name="Normal 4 2" xfId="22" xr:uid="{00000000-0005-0000-0000-00002A000000}"/>
    <cellStyle name="Normal 5" xfId="65" xr:uid="{00000000-0005-0000-0000-00002B000000}"/>
    <cellStyle name="Normal 5 2" xfId="39" xr:uid="{00000000-0005-0000-0000-00002C000000}"/>
    <cellStyle name="Normal 5 3" xfId="82" xr:uid="{00000000-0005-0000-0000-00002D000000}"/>
    <cellStyle name="Normal 6" xfId="40" xr:uid="{00000000-0005-0000-0000-00002E000000}"/>
    <cellStyle name="Normal 6 2" xfId="41" xr:uid="{00000000-0005-0000-0000-00002F000000}"/>
    <cellStyle name="Normal 7" xfId="42" xr:uid="{00000000-0005-0000-0000-000030000000}"/>
    <cellStyle name="Normal 8" xfId="77" xr:uid="{00000000-0005-0000-0000-000031000000}"/>
    <cellStyle name="Normal 9" xfId="57" xr:uid="{00000000-0005-0000-0000-000032000000}"/>
    <cellStyle name="Percent [2]" xfId="14" xr:uid="{00000000-0005-0000-0000-000033000000}"/>
    <cellStyle name="Percent 10" xfId="94" xr:uid="{FB2D11DA-FD5A-43EB-AE46-642FFDC0AC89}"/>
    <cellStyle name="Percent 2" xfId="66" xr:uid="{00000000-0005-0000-0000-000034000000}"/>
    <cellStyle name="Percent 2 2" xfId="67" xr:uid="{00000000-0005-0000-0000-000035000000}"/>
    <cellStyle name="Percent 2 2 2" xfId="43" xr:uid="{00000000-0005-0000-0000-000036000000}"/>
    <cellStyle name="Percent 3" xfId="68" xr:uid="{00000000-0005-0000-0000-000037000000}"/>
    <cellStyle name="Percent 4" xfId="44" xr:uid="{00000000-0005-0000-0000-000038000000}"/>
    <cellStyle name="Percent 5" xfId="69" xr:uid="{00000000-0005-0000-0000-000039000000}"/>
    <cellStyle name="Percent 6" xfId="70" xr:uid="{00000000-0005-0000-0000-00003A000000}"/>
    <cellStyle name="Percent 7" xfId="71" xr:uid="{00000000-0005-0000-0000-00003B000000}"/>
    <cellStyle name="Percent 8" xfId="84" xr:uid="{00000000-0005-0000-0000-00003C000000}"/>
    <cellStyle name="Percent 9" xfId="58" xr:uid="{00000000-0005-0000-0000-00003D000000}"/>
    <cellStyle name="report_title" xfId="15" xr:uid="{00000000-0005-0000-0000-00003E000000}"/>
    <cellStyle name="เครื่องหมายจุลภาค 2" xfId="17" xr:uid="{00000000-0005-0000-0000-00003F000000}"/>
    <cellStyle name="เครื่องหมายจุลภาค 2 4 2" xfId="45" xr:uid="{00000000-0005-0000-0000-000040000000}"/>
    <cellStyle name="เครื่องหมายจุลภาค 3" xfId="18" xr:uid="{00000000-0005-0000-0000-000041000000}"/>
    <cellStyle name="เครื่องหมายจุลภาค 4 2 2" xfId="46" xr:uid="{00000000-0005-0000-0000-000042000000}"/>
    <cellStyle name="เครื่องหมายจุลภาค_งบทำการผงง." xfId="47" xr:uid="{00000000-0005-0000-0000-000043000000}"/>
    <cellStyle name="จุลภาค" xfId="16" builtinId="3"/>
    <cellStyle name="จุลภาค 2" xfId="54" xr:uid="{00000000-0005-0000-0000-000047000000}"/>
    <cellStyle name="จุลภาค 2 2" xfId="87" xr:uid="{00000000-0005-0000-0000-000048000000}"/>
    <cellStyle name="จุลภาค 2 2 2" xfId="90" xr:uid="{B56C6F73-F789-465F-94C4-47CBBFBAAB61}"/>
    <cellStyle name="จุลภาค 2 3" xfId="89" xr:uid="{FBD152F1-379A-491D-A81B-ED258BF1D489}"/>
    <cellStyle name="จุลภาค 3" xfId="56" xr:uid="{00000000-0005-0000-0000-000049000000}"/>
    <cellStyle name="เชื่อมโยงหลายมิติ" xfId="19" xr:uid="{00000000-0005-0000-0000-000044000000}"/>
    <cellStyle name="ตามการเชื่อมโยงหลายมิติ" xfId="20" xr:uid="{00000000-0005-0000-0000-00004A000000}"/>
    <cellStyle name="ปกติ" xfId="0" builtinId="0"/>
    <cellStyle name="ปกติ 10" xfId="73" xr:uid="{00000000-0005-0000-0000-00004B000000}"/>
    <cellStyle name="ปกติ 2" xfId="21" xr:uid="{00000000-0005-0000-0000-00004C000000}"/>
    <cellStyle name="ปกติ 2 2" xfId="74" xr:uid="{00000000-0005-0000-0000-00004D000000}"/>
    <cellStyle name="ปกติ 2 3" xfId="75" xr:uid="{00000000-0005-0000-0000-00004E000000}"/>
    <cellStyle name="ปกติ 2 4" xfId="76" xr:uid="{00000000-0005-0000-0000-00004F000000}"/>
    <cellStyle name="ปกติ 3" xfId="48" xr:uid="{00000000-0005-0000-0000-000050000000}"/>
    <cellStyle name="ปกติ 3 2" xfId="49" xr:uid="{00000000-0005-0000-0000-000051000000}"/>
    <cellStyle name="ปกติ 3 2 2" xfId="50" xr:uid="{00000000-0005-0000-0000-000052000000}"/>
    <cellStyle name="ปกติ 3 3 2" xfId="51" xr:uid="{00000000-0005-0000-0000-000053000000}"/>
    <cellStyle name="ปกติ 4" xfId="53" xr:uid="{00000000-0005-0000-0000-000054000000}"/>
    <cellStyle name="ปกติ 4 2" xfId="79" xr:uid="{00000000-0005-0000-0000-000055000000}"/>
    <cellStyle name="ปกติ 4 3" xfId="86" xr:uid="{00000000-0005-0000-0000-000056000000}"/>
    <cellStyle name="ปกติ 4 3 2" xfId="97" xr:uid="{9DB02BA2-855A-4F60-A770-B5DA24211B3B}"/>
    <cellStyle name="ปกติ 4 4" xfId="88" xr:uid="{BE658728-F01B-4595-9668-B1D703E90CD5}"/>
    <cellStyle name="ปกติ 5" xfId="55" xr:uid="{00000000-0005-0000-0000-000057000000}"/>
    <cellStyle name="เปอร์เซ็นต์" xfId="92" builtinId="5"/>
    <cellStyle name="เปอร์เซ็นต์ 2" xfId="72" xr:uid="{00000000-0005-0000-0000-000045000000}"/>
    <cellStyle name="เปอร์เซ็นต์ 2 2 2" xfId="52" xr:uid="{00000000-0005-0000-0000-000046000000}"/>
  </cellStyles>
  <dxfs count="139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  <dxf>
      <numFmt numFmtId="200" formatCode="#,##0.000,,_-;[Red]\-* #,##0.000,,_-;_-* &quot;-&quot;??_-;&quot;ใช้ตัวเลขเท่านั้น&quot;"/>
    </dxf>
  </dxfs>
  <tableStyles count="0" defaultTableStyle="TableStyleMedium9" defaultPivotStyle="PivotStyleLight16"/>
  <colors>
    <mruColors>
      <color rgb="FFFACA44"/>
      <color rgb="FFFECACB"/>
      <color rgb="FFFDEBB9"/>
      <color rgb="FF99FF33"/>
      <color rgb="FFFBC1F0"/>
      <color rgb="FFFFEBEB"/>
      <color rgb="FFF8A2CD"/>
      <color rgb="FFFF66FF"/>
      <color rgb="FF99C3DF"/>
      <color rgb="FF6DC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26965</xdr:colOff>
      <xdr:row>307</xdr:row>
      <xdr:rowOff>284285</xdr:rowOff>
    </xdr:from>
    <xdr:to>
      <xdr:col>13</xdr:col>
      <xdr:colOff>381000</xdr:colOff>
      <xdr:row>317</xdr:row>
      <xdr:rowOff>22287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6E4A6742-F2A1-489B-8B55-11B03C7E2E6C}"/>
            </a:ext>
          </a:extLst>
        </xdr:cNvPr>
        <xdr:cNvGrpSpPr>
          <a:grpSpLocks/>
        </xdr:cNvGrpSpPr>
      </xdr:nvGrpSpPr>
      <xdr:grpSpPr bwMode="auto">
        <a:xfrm>
          <a:off x="6753996" y="88664379"/>
          <a:ext cx="8188348" cy="2643127"/>
          <a:chOff x="2365375" y="31240245"/>
          <a:chExt cx="5139366" cy="125588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85F577C-7890-4349-AB5F-65CE231CFE56}"/>
              </a:ext>
            </a:extLst>
          </xdr:cNvPr>
          <xdr:cNvSpPr txBox="1"/>
        </xdr:nvSpPr>
        <xdr:spPr>
          <a:xfrm>
            <a:off x="2365375" y="31242390"/>
            <a:ext cx="1714373" cy="12537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ผู้จัดทำ..............................................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FF69632-7002-4375-AA5C-E68BC284600E}"/>
              </a:ext>
            </a:extLst>
          </xdr:cNvPr>
          <xdr:cNvSpPr txBox="1"/>
        </xdr:nvSpPr>
        <xdr:spPr>
          <a:xfrm>
            <a:off x="4079748" y="31240245"/>
            <a:ext cx="1706248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ผู้ตรวจสอบ........................................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79C203F-9201-4D0B-8CF7-99C91C696968}"/>
              </a:ext>
            </a:extLst>
          </xdr:cNvPr>
          <xdr:cNvSpPr txBox="1"/>
        </xdr:nvSpPr>
        <xdr:spPr>
          <a:xfrm>
            <a:off x="5790368" y="31240245"/>
            <a:ext cx="1714373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ผู้เห็นชอบ...........................................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</xdr:grpSp>
    <xdr:clientData fLocksWithSheet="0"/>
  </xdr:twoCellAnchor>
  <xdr:twoCellAnchor>
    <xdr:from>
      <xdr:col>19</xdr:col>
      <xdr:colOff>217714</xdr:colOff>
      <xdr:row>0</xdr:row>
      <xdr:rowOff>13607</xdr:rowOff>
    </xdr:from>
    <xdr:to>
      <xdr:col>21</xdr:col>
      <xdr:colOff>489857</xdr:colOff>
      <xdr:row>1</xdr:row>
      <xdr:rowOff>54428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F3EF18-00AA-4E53-9D80-527458F26C96}"/>
            </a:ext>
          </a:extLst>
        </xdr:cNvPr>
        <xdr:cNvSpPr txBox="1"/>
      </xdr:nvSpPr>
      <xdr:spPr>
        <a:xfrm>
          <a:off x="20305939" y="13607"/>
          <a:ext cx="1357993" cy="37419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BrowalliaUPC" panose="020B0604020202020204" pitchFamily="34" charset="-34"/>
              <a:cs typeface="BrowalliaUPC" panose="020B0604020202020204" pitchFamily="34" charset="-34"/>
            </a:rPr>
            <a:t>E001</a:t>
          </a:r>
          <a:endParaRPr lang="th-TH" sz="1800" b="1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 editAs="oneCell">
    <xdr:from>
      <xdr:col>22</xdr:col>
      <xdr:colOff>500063</xdr:colOff>
      <xdr:row>302</xdr:row>
      <xdr:rowOff>23813</xdr:rowOff>
    </xdr:from>
    <xdr:to>
      <xdr:col>25</xdr:col>
      <xdr:colOff>208199</xdr:colOff>
      <xdr:row>308</xdr:row>
      <xdr:rowOff>195021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566AD6-49B8-42A0-9583-1DB88416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7657" y="86868001"/>
          <a:ext cx="4466667" cy="1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15051</xdr:colOff>
      <xdr:row>162</xdr:row>
      <xdr:rowOff>266708</xdr:rowOff>
    </xdr:from>
    <xdr:to>
      <xdr:col>9</xdr:col>
      <xdr:colOff>47626</xdr:colOff>
      <xdr:row>170</xdr:row>
      <xdr:rowOff>30256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7FEB1-8876-4719-90EA-6C950071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551" y="48186983"/>
          <a:ext cx="7404925" cy="204954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152</xdr:row>
      <xdr:rowOff>0</xdr:rowOff>
    </xdr:from>
    <xdr:to>
      <xdr:col>9</xdr:col>
      <xdr:colOff>0</xdr:colOff>
      <xdr:row>161</xdr:row>
      <xdr:rowOff>144979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CCB8BE87-4FBF-472C-852C-179C487B805B}"/>
            </a:ext>
          </a:extLst>
        </xdr:cNvPr>
        <xdr:cNvGrpSpPr>
          <a:grpSpLocks/>
        </xdr:cNvGrpSpPr>
      </xdr:nvGrpSpPr>
      <xdr:grpSpPr bwMode="auto">
        <a:xfrm>
          <a:off x="5834063" y="45386625"/>
          <a:ext cx="7381875" cy="2716729"/>
          <a:chOff x="2365375" y="31240245"/>
          <a:chExt cx="5139366" cy="1255883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97DEE03-586E-4E2A-BAC6-ABC546F3C137}"/>
              </a:ext>
            </a:extLst>
          </xdr:cNvPr>
          <xdr:cNvSpPr txBox="1"/>
        </xdr:nvSpPr>
        <xdr:spPr>
          <a:xfrm>
            <a:off x="2365375" y="31242390"/>
            <a:ext cx="1714373" cy="12537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ผู้จัดทำ..............................................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2BE63A1-7332-4852-A4BF-3FADFBE300AD}"/>
              </a:ext>
            </a:extLst>
          </xdr:cNvPr>
          <xdr:cNvSpPr txBox="1"/>
        </xdr:nvSpPr>
        <xdr:spPr>
          <a:xfrm>
            <a:off x="4079748" y="31240245"/>
            <a:ext cx="1706248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ผู้ตรวจสอบ........................................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38ECFDBB-90D4-4DE0-816F-E46F6C7E659A}"/>
              </a:ext>
            </a:extLst>
          </xdr:cNvPr>
          <xdr:cNvSpPr txBox="1"/>
        </xdr:nvSpPr>
        <xdr:spPr>
          <a:xfrm>
            <a:off x="5790368" y="31240245"/>
            <a:ext cx="1714373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ผู้เห็นชอบ...........................................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</xdr:grpSp>
    <xdr:clientData fLocksWithSheet="0"/>
  </xdr:twoCellAnchor>
  <xdr:twoCellAnchor>
    <xdr:from>
      <xdr:col>8</xdr:col>
      <xdr:colOff>2641788</xdr:colOff>
      <xdr:row>0</xdr:row>
      <xdr:rowOff>0</xdr:rowOff>
    </xdr:from>
    <xdr:to>
      <xdr:col>9</xdr:col>
      <xdr:colOff>534521</xdr:colOff>
      <xdr:row>1</xdr:row>
      <xdr:rowOff>44824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D0DC11F-A39B-487B-AEAC-9F78207FB5AA}"/>
            </a:ext>
          </a:extLst>
        </xdr:cNvPr>
        <xdr:cNvSpPr txBox="1"/>
      </xdr:nvSpPr>
      <xdr:spPr>
        <a:xfrm>
          <a:off x="11604813" y="0"/>
          <a:ext cx="1064558" cy="37819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BrowalliaUPC" panose="020B0604020202020204" pitchFamily="34" charset="-34"/>
              <a:cs typeface="BrowalliaUPC" panose="020B0604020202020204" pitchFamily="34" charset="-34"/>
            </a:rPr>
            <a:t>R001</a:t>
          </a:r>
          <a:endParaRPr lang="th-TH" sz="1600" b="1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 editAs="oneCell">
    <xdr:from>
      <xdr:col>8</xdr:col>
      <xdr:colOff>559594</xdr:colOff>
      <xdr:row>2</xdr:row>
      <xdr:rowOff>154782</xdr:rowOff>
    </xdr:from>
    <xdr:to>
      <xdr:col>11</xdr:col>
      <xdr:colOff>78031</xdr:colOff>
      <xdr:row>7</xdr:row>
      <xdr:rowOff>116490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1E03D8-76F8-42CB-BD65-F5FA0835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8469" y="821532"/>
          <a:ext cx="4400000" cy="15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523875</xdr:colOff>
      <xdr:row>369</xdr:row>
      <xdr:rowOff>95250</xdr:rowOff>
    </xdr:from>
    <xdr:to>
      <xdr:col>20</xdr:col>
      <xdr:colOff>333375</xdr:colOff>
      <xdr:row>369</xdr:row>
      <xdr:rowOff>95250</xdr:rowOff>
    </xdr:to>
    <xdr:sp macro="" textlink="">
      <xdr:nvSpPr>
        <xdr:cNvPr id="2" name="Line 22">
          <a:extLst>
            <a:ext uri="{FF2B5EF4-FFF2-40B4-BE49-F238E27FC236}">
              <a16:creationId xmlns:a16="http://schemas.microsoft.com/office/drawing/2014/main" id="{0232403F-3551-44A0-979A-315C49862C7D}"/>
            </a:ext>
          </a:extLst>
        </xdr:cNvPr>
        <xdr:cNvSpPr>
          <a:spLocks noChangeShapeType="1"/>
        </xdr:cNvSpPr>
      </xdr:nvSpPr>
      <xdr:spPr bwMode="auto">
        <a:xfrm>
          <a:off x="23069550" y="1688020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0</xdr:colOff>
      <xdr:row>140</xdr:row>
      <xdr:rowOff>152400</xdr:rowOff>
    </xdr:from>
    <xdr:to>
      <xdr:col>5</xdr:col>
      <xdr:colOff>76200</xdr:colOff>
      <xdr:row>140</xdr:row>
      <xdr:rowOff>161925</xdr:rowOff>
    </xdr:to>
    <xdr:sp macro="" textlink="">
      <xdr:nvSpPr>
        <xdr:cNvPr id="3" name="Text Box 249">
          <a:extLst>
            <a:ext uri="{FF2B5EF4-FFF2-40B4-BE49-F238E27FC236}">
              <a16:creationId xmlns:a16="http://schemas.microsoft.com/office/drawing/2014/main" id="{E59C721E-B6DE-4A94-B54E-6BB9BA31FB7F}"/>
            </a:ext>
          </a:extLst>
        </xdr:cNvPr>
        <xdr:cNvSpPr txBox="1">
          <a:spLocks noChangeArrowheads="1"/>
        </xdr:cNvSpPr>
      </xdr:nvSpPr>
      <xdr:spPr bwMode="auto">
        <a:xfrm>
          <a:off x="15840075" y="641604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171450</xdr:rowOff>
    </xdr:from>
    <xdr:to>
      <xdr:col>5</xdr:col>
      <xdr:colOff>76200</xdr:colOff>
      <xdr:row>140</xdr:row>
      <xdr:rowOff>180975</xdr:rowOff>
    </xdr:to>
    <xdr:sp macro="" textlink="">
      <xdr:nvSpPr>
        <xdr:cNvPr id="4" name="Text Box 250">
          <a:extLst>
            <a:ext uri="{FF2B5EF4-FFF2-40B4-BE49-F238E27FC236}">
              <a16:creationId xmlns:a16="http://schemas.microsoft.com/office/drawing/2014/main" id="{EABC920C-3967-4209-9C73-6C9E37105D67}"/>
            </a:ext>
          </a:extLst>
        </xdr:cNvPr>
        <xdr:cNvSpPr txBox="1">
          <a:spLocks noChangeArrowheads="1"/>
        </xdr:cNvSpPr>
      </xdr:nvSpPr>
      <xdr:spPr bwMode="auto">
        <a:xfrm>
          <a:off x="15840075" y="641794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238125</xdr:rowOff>
    </xdr:from>
    <xdr:to>
      <xdr:col>5</xdr:col>
      <xdr:colOff>257175</xdr:colOff>
      <xdr:row>140</xdr:row>
      <xdr:rowOff>295275</xdr:rowOff>
    </xdr:to>
    <xdr:sp macro="" textlink="">
      <xdr:nvSpPr>
        <xdr:cNvPr id="5" name="Text Box 251">
          <a:extLst>
            <a:ext uri="{FF2B5EF4-FFF2-40B4-BE49-F238E27FC236}">
              <a16:creationId xmlns:a16="http://schemas.microsoft.com/office/drawing/2014/main" id="{F142FFDB-1330-4C01-AF1D-73ED7DEC509F}"/>
            </a:ext>
          </a:extLst>
        </xdr:cNvPr>
        <xdr:cNvSpPr txBox="1">
          <a:spLocks noChangeArrowheads="1"/>
        </xdr:cNvSpPr>
      </xdr:nvSpPr>
      <xdr:spPr bwMode="auto">
        <a:xfrm>
          <a:off x="15840075" y="64246125"/>
          <a:ext cx="2571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95250</xdr:rowOff>
    </xdr:from>
    <xdr:to>
      <xdr:col>5</xdr:col>
      <xdr:colOff>76200</xdr:colOff>
      <xdr:row>140</xdr:row>
      <xdr:rowOff>104775</xdr:rowOff>
    </xdr:to>
    <xdr:sp macro="" textlink="">
      <xdr:nvSpPr>
        <xdr:cNvPr id="6" name="Text Box 252">
          <a:extLst>
            <a:ext uri="{FF2B5EF4-FFF2-40B4-BE49-F238E27FC236}">
              <a16:creationId xmlns:a16="http://schemas.microsoft.com/office/drawing/2014/main" id="{93490057-E0ED-4F38-B54E-AA20B099887E}"/>
            </a:ext>
          </a:extLst>
        </xdr:cNvPr>
        <xdr:cNvSpPr txBox="1">
          <a:spLocks noChangeArrowheads="1"/>
        </xdr:cNvSpPr>
      </xdr:nvSpPr>
      <xdr:spPr bwMode="auto">
        <a:xfrm>
          <a:off x="15840075" y="641032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228600</xdr:rowOff>
    </xdr:from>
    <xdr:to>
      <xdr:col>5</xdr:col>
      <xdr:colOff>76200</xdr:colOff>
      <xdr:row>140</xdr:row>
      <xdr:rowOff>266700</xdr:rowOff>
    </xdr:to>
    <xdr:sp macro="" textlink="">
      <xdr:nvSpPr>
        <xdr:cNvPr id="7" name="Text Box 253">
          <a:extLst>
            <a:ext uri="{FF2B5EF4-FFF2-40B4-BE49-F238E27FC236}">
              <a16:creationId xmlns:a16="http://schemas.microsoft.com/office/drawing/2014/main" id="{E0152F63-F684-4BAD-8B18-67A68D2EEA7B}"/>
            </a:ext>
          </a:extLst>
        </xdr:cNvPr>
        <xdr:cNvSpPr txBox="1">
          <a:spLocks noChangeArrowheads="1"/>
        </xdr:cNvSpPr>
      </xdr:nvSpPr>
      <xdr:spPr bwMode="auto">
        <a:xfrm>
          <a:off x="15840075" y="64236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209550</xdr:rowOff>
    </xdr:from>
    <xdr:to>
      <xdr:col>5</xdr:col>
      <xdr:colOff>76200</xdr:colOff>
      <xdr:row>139</xdr:row>
      <xdr:rowOff>228600</xdr:rowOff>
    </xdr:to>
    <xdr:sp macro="" textlink="">
      <xdr:nvSpPr>
        <xdr:cNvPr id="8" name="Text Box 254">
          <a:extLst>
            <a:ext uri="{FF2B5EF4-FFF2-40B4-BE49-F238E27FC236}">
              <a16:creationId xmlns:a16="http://schemas.microsoft.com/office/drawing/2014/main" id="{08969CCF-BB53-41F5-B9A9-6EDCBC4E3131}"/>
            </a:ext>
          </a:extLst>
        </xdr:cNvPr>
        <xdr:cNvSpPr txBox="1">
          <a:spLocks noChangeArrowheads="1"/>
        </xdr:cNvSpPr>
      </xdr:nvSpPr>
      <xdr:spPr bwMode="auto">
        <a:xfrm>
          <a:off x="15840075" y="63760350"/>
          <a:ext cx="76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152400</xdr:rowOff>
    </xdr:from>
    <xdr:to>
      <xdr:col>5</xdr:col>
      <xdr:colOff>76200</xdr:colOff>
      <xdr:row>140</xdr:row>
      <xdr:rowOff>161925</xdr:rowOff>
    </xdr:to>
    <xdr:sp macro="" textlink="">
      <xdr:nvSpPr>
        <xdr:cNvPr id="9" name="Text Box 255">
          <a:extLst>
            <a:ext uri="{FF2B5EF4-FFF2-40B4-BE49-F238E27FC236}">
              <a16:creationId xmlns:a16="http://schemas.microsoft.com/office/drawing/2014/main" id="{B0693C14-943B-42E5-9174-6C5031D39124}"/>
            </a:ext>
          </a:extLst>
        </xdr:cNvPr>
        <xdr:cNvSpPr txBox="1">
          <a:spLocks noChangeArrowheads="1"/>
        </xdr:cNvSpPr>
      </xdr:nvSpPr>
      <xdr:spPr bwMode="auto">
        <a:xfrm>
          <a:off x="15840075" y="641604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171450</xdr:rowOff>
    </xdr:from>
    <xdr:to>
      <xdr:col>5</xdr:col>
      <xdr:colOff>76200</xdr:colOff>
      <xdr:row>139</xdr:row>
      <xdr:rowOff>180975</xdr:rowOff>
    </xdr:to>
    <xdr:sp macro="" textlink="">
      <xdr:nvSpPr>
        <xdr:cNvPr id="10" name="Text Box 257">
          <a:extLst>
            <a:ext uri="{FF2B5EF4-FFF2-40B4-BE49-F238E27FC236}">
              <a16:creationId xmlns:a16="http://schemas.microsoft.com/office/drawing/2014/main" id="{AF5AE5CB-A14A-4442-BD8E-93E5DE24FB67}"/>
            </a:ext>
          </a:extLst>
        </xdr:cNvPr>
        <xdr:cNvSpPr txBox="1">
          <a:spLocks noChangeArrowheads="1"/>
        </xdr:cNvSpPr>
      </xdr:nvSpPr>
      <xdr:spPr bwMode="auto">
        <a:xfrm>
          <a:off x="15840075" y="637222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247650</xdr:rowOff>
    </xdr:from>
    <xdr:to>
      <xdr:col>5</xdr:col>
      <xdr:colOff>76200</xdr:colOff>
      <xdr:row>140</xdr:row>
      <xdr:rowOff>304800</xdr:rowOff>
    </xdr:to>
    <xdr:sp macro="" textlink="">
      <xdr:nvSpPr>
        <xdr:cNvPr id="11" name="Text Box 259">
          <a:extLst>
            <a:ext uri="{FF2B5EF4-FFF2-40B4-BE49-F238E27FC236}">
              <a16:creationId xmlns:a16="http://schemas.microsoft.com/office/drawing/2014/main" id="{0CAF3DD8-7B01-4EBB-AC7D-9AD001130C77}"/>
            </a:ext>
          </a:extLst>
        </xdr:cNvPr>
        <xdr:cNvSpPr txBox="1">
          <a:spLocks noChangeArrowheads="1"/>
        </xdr:cNvSpPr>
      </xdr:nvSpPr>
      <xdr:spPr bwMode="auto">
        <a:xfrm>
          <a:off x="15840075" y="642556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190500</xdr:rowOff>
    </xdr:from>
    <xdr:to>
      <xdr:col>5</xdr:col>
      <xdr:colOff>76200</xdr:colOff>
      <xdr:row>140</xdr:row>
      <xdr:rowOff>200025</xdr:rowOff>
    </xdr:to>
    <xdr:sp macro="" textlink="">
      <xdr:nvSpPr>
        <xdr:cNvPr id="12" name="Text Box 260">
          <a:extLst>
            <a:ext uri="{FF2B5EF4-FFF2-40B4-BE49-F238E27FC236}">
              <a16:creationId xmlns:a16="http://schemas.microsoft.com/office/drawing/2014/main" id="{56074A91-F62B-41BD-837E-4D628D5DB3AF}"/>
            </a:ext>
          </a:extLst>
        </xdr:cNvPr>
        <xdr:cNvSpPr txBox="1">
          <a:spLocks noChangeArrowheads="1"/>
        </xdr:cNvSpPr>
      </xdr:nvSpPr>
      <xdr:spPr bwMode="auto">
        <a:xfrm>
          <a:off x="15840075" y="641985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228600</xdr:rowOff>
    </xdr:from>
    <xdr:to>
      <xdr:col>5</xdr:col>
      <xdr:colOff>76200</xdr:colOff>
      <xdr:row>139</xdr:row>
      <xdr:rowOff>276225</xdr:rowOff>
    </xdr:to>
    <xdr:sp macro="" textlink="">
      <xdr:nvSpPr>
        <xdr:cNvPr id="13" name="Text Box 261">
          <a:extLst>
            <a:ext uri="{FF2B5EF4-FFF2-40B4-BE49-F238E27FC236}">
              <a16:creationId xmlns:a16="http://schemas.microsoft.com/office/drawing/2014/main" id="{6965E84E-7063-47FA-9CD4-E39667E1BAC6}"/>
            </a:ext>
          </a:extLst>
        </xdr:cNvPr>
        <xdr:cNvSpPr txBox="1">
          <a:spLocks noChangeArrowheads="1"/>
        </xdr:cNvSpPr>
      </xdr:nvSpPr>
      <xdr:spPr bwMode="auto">
        <a:xfrm>
          <a:off x="15840075" y="637794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142</xdr:row>
      <xdr:rowOff>209550</xdr:rowOff>
    </xdr:from>
    <xdr:to>
      <xdr:col>5</xdr:col>
      <xdr:colOff>76200</xdr:colOff>
      <xdr:row>142</xdr:row>
      <xdr:rowOff>219075</xdr:rowOff>
    </xdr:to>
    <xdr:sp macro="" textlink="">
      <xdr:nvSpPr>
        <xdr:cNvPr id="14" name="Text Box 254">
          <a:extLst>
            <a:ext uri="{FF2B5EF4-FFF2-40B4-BE49-F238E27FC236}">
              <a16:creationId xmlns:a16="http://schemas.microsoft.com/office/drawing/2014/main" id="{2EC966FA-CCD1-47A8-9A47-884758A9DEFF}"/>
            </a:ext>
          </a:extLst>
        </xdr:cNvPr>
        <xdr:cNvSpPr txBox="1">
          <a:spLocks noChangeArrowheads="1"/>
        </xdr:cNvSpPr>
      </xdr:nvSpPr>
      <xdr:spPr bwMode="auto">
        <a:xfrm>
          <a:off x="15840075" y="651319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142</xdr:row>
      <xdr:rowOff>171450</xdr:rowOff>
    </xdr:from>
    <xdr:to>
      <xdr:col>5</xdr:col>
      <xdr:colOff>76200</xdr:colOff>
      <xdr:row>142</xdr:row>
      <xdr:rowOff>180975</xdr:rowOff>
    </xdr:to>
    <xdr:sp macro="" textlink="">
      <xdr:nvSpPr>
        <xdr:cNvPr id="15" name="Text Box 257">
          <a:extLst>
            <a:ext uri="{FF2B5EF4-FFF2-40B4-BE49-F238E27FC236}">
              <a16:creationId xmlns:a16="http://schemas.microsoft.com/office/drawing/2014/main" id="{4DC21F44-B0AB-4579-9720-47A08C41A1B7}"/>
            </a:ext>
          </a:extLst>
        </xdr:cNvPr>
        <xdr:cNvSpPr txBox="1">
          <a:spLocks noChangeArrowheads="1"/>
        </xdr:cNvSpPr>
      </xdr:nvSpPr>
      <xdr:spPr bwMode="auto">
        <a:xfrm>
          <a:off x="15840075" y="650938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76200</xdr:colOff>
      <xdr:row>139</xdr:row>
      <xdr:rowOff>161925</xdr:rowOff>
    </xdr:to>
    <xdr:sp macro="" textlink="">
      <xdr:nvSpPr>
        <xdr:cNvPr id="16" name="Text Box 249">
          <a:extLst>
            <a:ext uri="{FF2B5EF4-FFF2-40B4-BE49-F238E27FC236}">
              <a16:creationId xmlns:a16="http://schemas.microsoft.com/office/drawing/2014/main" id="{E473B9BE-ABE6-4DF5-BB14-E3FC847FE192}"/>
            </a:ext>
          </a:extLst>
        </xdr:cNvPr>
        <xdr:cNvSpPr txBox="1">
          <a:spLocks noChangeArrowheads="1"/>
        </xdr:cNvSpPr>
      </xdr:nvSpPr>
      <xdr:spPr bwMode="auto">
        <a:xfrm>
          <a:off x="15840075" y="637032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171450</xdr:rowOff>
    </xdr:from>
    <xdr:to>
      <xdr:col>5</xdr:col>
      <xdr:colOff>76200</xdr:colOff>
      <xdr:row>139</xdr:row>
      <xdr:rowOff>180975</xdr:rowOff>
    </xdr:to>
    <xdr:sp macro="" textlink="">
      <xdr:nvSpPr>
        <xdr:cNvPr id="17" name="Text Box 250">
          <a:extLst>
            <a:ext uri="{FF2B5EF4-FFF2-40B4-BE49-F238E27FC236}">
              <a16:creationId xmlns:a16="http://schemas.microsoft.com/office/drawing/2014/main" id="{3B80583F-EDC6-4D66-AAB4-96C465D24E79}"/>
            </a:ext>
          </a:extLst>
        </xdr:cNvPr>
        <xdr:cNvSpPr txBox="1">
          <a:spLocks noChangeArrowheads="1"/>
        </xdr:cNvSpPr>
      </xdr:nvSpPr>
      <xdr:spPr bwMode="auto">
        <a:xfrm>
          <a:off x="15840075" y="637222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95250</xdr:rowOff>
    </xdr:from>
    <xdr:to>
      <xdr:col>5</xdr:col>
      <xdr:colOff>76200</xdr:colOff>
      <xdr:row>139</xdr:row>
      <xdr:rowOff>104775</xdr:rowOff>
    </xdr:to>
    <xdr:sp macro="" textlink="">
      <xdr:nvSpPr>
        <xdr:cNvPr id="18" name="Text Box 252">
          <a:extLst>
            <a:ext uri="{FF2B5EF4-FFF2-40B4-BE49-F238E27FC236}">
              <a16:creationId xmlns:a16="http://schemas.microsoft.com/office/drawing/2014/main" id="{622B35ED-06C8-43FD-8E5A-FC6E4FF4F08D}"/>
            </a:ext>
          </a:extLst>
        </xdr:cNvPr>
        <xdr:cNvSpPr txBox="1">
          <a:spLocks noChangeArrowheads="1"/>
        </xdr:cNvSpPr>
      </xdr:nvSpPr>
      <xdr:spPr bwMode="auto">
        <a:xfrm>
          <a:off x="15840075" y="636460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138</xdr:row>
      <xdr:rowOff>209550</xdr:rowOff>
    </xdr:from>
    <xdr:to>
      <xdr:col>5</xdr:col>
      <xdr:colOff>76200</xdr:colOff>
      <xdr:row>138</xdr:row>
      <xdr:rowOff>219075</xdr:rowOff>
    </xdr:to>
    <xdr:sp macro="" textlink="">
      <xdr:nvSpPr>
        <xdr:cNvPr id="19" name="Text Box 254">
          <a:extLst>
            <a:ext uri="{FF2B5EF4-FFF2-40B4-BE49-F238E27FC236}">
              <a16:creationId xmlns:a16="http://schemas.microsoft.com/office/drawing/2014/main" id="{36C1FF38-83E4-4764-9F14-960AE51184EB}"/>
            </a:ext>
          </a:extLst>
        </xdr:cNvPr>
        <xdr:cNvSpPr txBox="1">
          <a:spLocks noChangeArrowheads="1"/>
        </xdr:cNvSpPr>
      </xdr:nvSpPr>
      <xdr:spPr bwMode="auto">
        <a:xfrm>
          <a:off x="15840075" y="633031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76200</xdr:colOff>
      <xdr:row>139</xdr:row>
      <xdr:rowOff>161925</xdr:rowOff>
    </xdr:to>
    <xdr:sp macro="" textlink="">
      <xdr:nvSpPr>
        <xdr:cNvPr id="20" name="Text Box 255">
          <a:extLst>
            <a:ext uri="{FF2B5EF4-FFF2-40B4-BE49-F238E27FC236}">
              <a16:creationId xmlns:a16="http://schemas.microsoft.com/office/drawing/2014/main" id="{69A812DA-E8C2-42C3-BBF6-4058403F66E4}"/>
            </a:ext>
          </a:extLst>
        </xdr:cNvPr>
        <xdr:cNvSpPr txBox="1">
          <a:spLocks noChangeArrowheads="1"/>
        </xdr:cNvSpPr>
      </xdr:nvSpPr>
      <xdr:spPr bwMode="auto">
        <a:xfrm>
          <a:off x="15840075" y="637032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138</xdr:row>
      <xdr:rowOff>171450</xdr:rowOff>
    </xdr:from>
    <xdr:to>
      <xdr:col>5</xdr:col>
      <xdr:colOff>76200</xdr:colOff>
      <xdr:row>138</xdr:row>
      <xdr:rowOff>180975</xdr:rowOff>
    </xdr:to>
    <xdr:sp macro="" textlink="">
      <xdr:nvSpPr>
        <xdr:cNvPr id="21" name="Text Box 257">
          <a:extLst>
            <a:ext uri="{FF2B5EF4-FFF2-40B4-BE49-F238E27FC236}">
              <a16:creationId xmlns:a16="http://schemas.microsoft.com/office/drawing/2014/main" id="{9EEC1DEE-4690-4EE7-9822-80AA4CE16D46}"/>
            </a:ext>
          </a:extLst>
        </xdr:cNvPr>
        <xdr:cNvSpPr txBox="1">
          <a:spLocks noChangeArrowheads="1"/>
        </xdr:cNvSpPr>
      </xdr:nvSpPr>
      <xdr:spPr bwMode="auto">
        <a:xfrm>
          <a:off x="15840075" y="632650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190500</xdr:rowOff>
    </xdr:from>
    <xdr:to>
      <xdr:col>5</xdr:col>
      <xdr:colOff>76200</xdr:colOff>
      <xdr:row>139</xdr:row>
      <xdr:rowOff>200025</xdr:rowOff>
    </xdr:to>
    <xdr:sp macro="" textlink="">
      <xdr:nvSpPr>
        <xdr:cNvPr id="22" name="Text Box 260">
          <a:extLst>
            <a:ext uri="{FF2B5EF4-FFF2-40B4-BE49-F238E27FC236}">
              <a16:creationId xmlns:a16="http://schemas.microsoft.com/office/drawing/2014/main" id="{514419A6-BAAB-482B-80F7-7785078FED88}"/>
            </a:ext>
          </a:extLst>
        </xdr:cNvPr>
        <xdr:cNvSpPr txBox="1">
          <a:spLocks noChangeArrowheads="1"/>
        </xdr:cNvSpPr>
      </xdr:nvSpPr>
      <xdr:spPr bwMode="auto">
        <a:xfrm>
          <a:off x="15840075" y="637413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138</xdr:row>
      <xdr:rowOff>228600</xdr:rowOff>
    </xdr:from>
    <xdr:to>
      <xdr:col>5</xdr:col>
      <xdr:colOff>76200</xdr:colOff>
      <xdr:row>138</xdr:row>
      <xdr:rowOff>285750</xdr:rowOff>
    </xdr:to>
    <xdr:sp macro="" textlink="">
      <xdr:nvSpPr>
        <xdr:cNvPr id="23" name="Text Box 261">
          <a:extLst>
            <a:ext uri="{FF2B5EF4-FFF2-40B4-BE49-F238E27FC236}">
              <a16:creationId xmlns:a16="http://schemas.microsoft.com/office/drawing/2014/main" id="{6B697C79-DD7E-4AC3-9227-B270A934F9DE}"/>
            </a:ext>
          </a:extLst>
        </xdr:cNvPr>
        <xdr:cNvSpPr txBox="1">
          <a:spLocks noChangeArrowheads="1"/>
        </xdr:cNvSpPr>
      </xdr:nvSpPr>
      <xdr:spPr bwMode="auto">
        <a:xfrm>
          <a:off x="15840075" y="633222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76200</xdr:colOff>
      <xdr:row>139</xdr:row>
      <xdr:rowOff>161925</xdr:rowOff>
    </xdr:to>
    <xdr:sp macro="" textlink="">
      <xdr:nvSpPr>
        <xdr:cNvPr id="24" name="Text Box 249">
          <a:extLst>
            <a:ext uri="{FF2B5EF4-FFF2-40B4-BE49-F238E27FC236}">
              <a16:creationId xmlns:a16="http://schemas.microsoft.com/office/drawing/2014/main" id="{9B997136-BE40-4F15-97B7-7E5650B8C339}"/>
            </a:ext>
          </a:extLst>
        </xdr:cNvPr>
        <xdr:cNvSpPr txBox="1">
          <a:spLocks noChangeArrowheads="1"/>
        </xdr:cNvSpPr>
      </xdr:nvSpPr>
      <xdr:spPr bwMode="auto">
        <a:xfrm>
          <a:off x="15840075" y="637032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171450</xdr:rowOff>
    </xdr:from>
    <xdr:to>
      <xdr:col>5</xdr:col>
      <xdr:colOff>76200</xdr:colOff>
      <xdr:row>139</xdr:row>
      <xdr:rowOff>180975</xdr:rowOff>
    </xdr:to>
    <xdr:sp macro="" textlink="">
      <xdr:nvSpPr>
        <xdr:cNvPr id="25" name="Text Box 250">
          <a:extLst>
            <a:ext uri="{FF2B5EF4-FFF2-40B4-BE49-F238E27FC236}">
              <a16:creationId xmlns:a16="http://schemas.microsoft.com/office/drawing/2014/main" id="{001703AD-EBCE-4FBA-81A2-4D8D860A9E09}"/>
            </a:ext>
          </a:extLst>
        </xdr:cNvPr>
        <xdr:cNvSpPr txBox="1">
          <a:spLocks noChangeArrowheads="1"/>
        </xdr:cNvSpPr>
      </xdr:nvSpPr>
      <xdr:spPr bwMode="auto">
        <a:xfrm>
          <a:off x="15840075" y="637222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238125</xdr:rowOff>
    </xdr:from>
    <xdr:to>
      <xdr:col>5</xdr:col>
      <xdr:colOff>257175</xdr:colOff>
      <xdr:row>139</xdr:row>
      <xdr:rowOff>295275</xdr:rowOff>
    </xdr:to>
    <xdr:sp macro="" textlink="">
      <xdr:nvSpPr>
        <xdr:cNvPr id="26" name="Text Box 251">
          <a:extLst>
            <a:ext uri="{FF2B5EF4-FFF2-40B4-BE49-F238E27FC236}">
              <a16:creationId xmlns:a16="http://schemas.microsoft.com/office/drawing/2014/main" id="{903E294C-D674-4D1A-8F71-3A1204F51D8C}"/>
            </a:ext>
          </a:extLst>
        </xdr:cNvPr>
        <xdr:cNvSpPr txBox="1">
          <a:spLocks noChangeArrowheads="1"/>
        </xdr:cNvSpPr>
      </xdr:nvSpPr>
      <xdr:spPr bwMode="auto">
        <a:xfrm>
          <a:off x="15840075" y="63788925"/>
          <a:ext cx="2571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95250</xdr:rowOff>
    </xdr:from>
    <xdr:to>
      <xdr:col>5</xdr:col>
      <xdr:colOff>76200</xdr:colOff>
      <xdr:row>139</xdr:row>
      <xdr:rowOff>104775</xdr:rowOff>
    </xdr:to>
    <xdr:sp macro="" textlink="">
      <xdr:nvSpPr>
        <xdr:cNvPr id="27" name="Text Box 252">
          <a:extLst>
            <a:ext uri="{FF2B5EF4-FFF2-40B4-BE49-F238E27FC236}">
              <a16:creationId xmlns:a16="http://schemas.microsoft.com/office/drawing/2014/main" id="{AFB1EE4E-F259-414D-9536-0E435C204792}"/>
            </a:ext>
          </a:extLst>
        </xdr:cNvPr>
        <xdr:cNvSpPr txBox="1">
          <a:spLocks noChangeArrowheads="1"/>
        </xdr:cNvSpPr>
      </xdr:nvSpPr>
      <xdr:spPr bwMode="auto">
        <a:xfrm>
          <a:off x="15840075" y="636460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228600</xdr:rowOff>
    </xdr:from>
    <xdr:to>
      <xdr:col>5</xdr:col>
      <xdr:colOff>76200</xdr:colOff>
      <xdr:row>139</xdr:row>
      <xdr:rowOff>276225</xdr:rowOff>
    </xdr:to>
    <xdr:sp macro="" textlink="">
      <xdr:nvSpPr>
        <xdr:cNvPr id="28" name="Text Box 253">
          <a:extLst>
            <a:ext uri="{FF2B5EF4-FFF2-40B4-BE49-F238E27FC236}">
              <a16:creationId xmlns:a16="http://schemas.microsoft.com/office/drawing/2014/main" id="{9560D9FF-DBFB-4D70-AC98-B3719BAC80E5}"/>
            </a:ext>
          </a:extLst>
        </xdr:cNvPr>
        <xdr:cNvSpPr txBox="1">
          <a:spLocks noChangeArrowheads="1"/>
        </xdr:cNvSpPr>
      </xdr:nvSpPr>
      <xdr:spPr bwMode="auto">
        <a:xfrm>
          <a:off x="15840075" y="637794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76200</xdr:colOff>
      <xdr:row>139</xdr:row>
      <xdr:rowOff>161925</xdr:rowOff>
    </xdr:to>
    <xdr:sp macro="" textlink="">
      <xdr:nvSpPr>
        <xdr:cNvPr id="29" name="Text Box 255">
          <a:extLst>
            <a:ext uri="{FF2B5EF4-FFF2-40B4-BE49-F238E27FC236}">
              <a16:creationId xmlns:a16="http://schemas.microsoft.com/office/drawing/2014/main" id="{1E9F2239-ABF1-45DC-9A33-950C9BF2E931}"/>
            </a:ext>
          </a:extLst>
        </xdr:cNvPr>
        <xdr:cNvSpPr txBox="1">
          <a:spLocks noChangeArrowheads="1"/>
        </xdr:cNvSpPr>
      </xdr:nvSpPr>
      <xdr:spPr bwMode="auto">
        <a:xfrm>
          <a:off x="15840075" y="637032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247650</xdr:rowOff>
    </xdr:from>
    <xdr:to>
      <xdr:col>5</xdr:col>
      <xdr:colOff>76200</xdr:colOff>
      <xdr:row>139</xdr:row>
      <xdr:rowOff>314325</xdr:rowOff>
    </xdr:to>
    <xdr:sp macro="" textlink="">
      <xdr:nvSpPr>
        <xdr:cNvPr id="30" name="Text Box 259">
          <a:extLst>
            <a:ext uri="{FF2B5EF4-FFF2-40B4-BE49-F238E27FC236}">
              <a16:creationId xmlns:a16="http://schemas.microsoft.com/office/drawing/2014/main" id="{977A8FFC-548E-4872-9D7A-6869DA7B4D4B}"/>
            </a:ext>
          </a:extLst>
        </xdr:cNvPr>
        <xdr:cNvSpPr txBox="1">
          <a:spLocks noChangeArrowheads="1"/>
        </xdr:cNvSpPr>
      </xdr:nvSpPr>
      <xdr:spPr bwMode="auto">
        <a:xfrm>
          <a:off x="15840075" y="63798450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139</xdr:row>
      <xdr:rowOff>190500</xdr:rowOff>
    </xdr:from>
    <xdr:to>
      <xdr:col>5</xdr:col>
      <xdr:colOff>76200</xdr:colOff>
      <xdr:row>139</xdr:row>
      <xdr:rowOff>200025</xdr:rowOff>
    </xdr:to>
    <xdr:sp macro="" textlink="">
      <xdr:nvSpPr>
        <xdr:cNvPr id="31" name="Text Box 260">
          <a:extLst>
            <a:ext uri="{FF2B5EF4-FFF2-40B4-BE49-F238E27FC236}">
              <a16:creationId xmlns:a16="http://schemas.microsoft.com/office/drawing/2014/main" id="{42E2ACE3-2E7F-44BD-A6C0-3F14B0812C2A}"/>
            </a:ext>
          </a:extLst>
        </xdr:cNvPr>
        <xdr:cNvSpPr txBox="1">
          <a:spLocks noChangeArrowheads="1"/>
        </xdr:cNvSpPr>
      </xdr:nvSpPr>
      <xdr:spPr bwMode="auto">
        <a:xfrm>
          <a:off x="15840075" y="6374130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209550</xdr:rowOff>
    </xdr:from>
    <xdr:to>
      <xdr:col>5</xdr:col>
      <xdr:colOff>76200</xdr:colOff>
      <xdr:row>140</xdr:row>
      <xdr:rowOff>209550</xdr:rowOff>
    </xdr:to>
    <xdr:sp macro="" textlink="">
      <xdr:nvSpPr>
        <xdr:cNvPr id="32" name="Text Box 254">
          <a:extLst>
            <a:ext uri="{FF2B5EF4-FFF2-40B4-BE49-F238E27FC236}">
              <a16:creationId xmlns:a16="http://schemas.microsoft.com/office/drawing/2014/main" id="{B1863D27-AF38-47C2-B630-6CCF9E040224}"/>
            </a:ext>
          </a:extLst>
        </xdr:cNvPr>
        <xdr:cNvSpPr txBox="1">
          <a:spLocks noChangeArrowheads="1"/>
        </xdr:cNvSpPr>
      </xdr:nvSpPr>
      <xdr:spPr bwMode="auto">
        <a:xfrm>
          <a:off x="15840075" y="64217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140</xdr:row>
      <xdr:rowOff>171450</xdr:rowOff>
    </xdr:from>
    <xdr:to>
      <xdr:col>5</xdr:col>
      <xdr:colOff>76200</xdr:colOff>
      <xdr:row>140</xdr:row>
      <xdr:rowOff>180975</xdr:rowOff>
    </xdr:to>
    <xdr:sp macro="" textlink="">
      <xdr:nvSpPr>
        <xdr:cNvPr id="33" name="Text Box 257">
          <a:extLst>
            <a:ext uri="{FF2B5EF4-FFF2-40B4-BE49-F238E27FC236}">
              <a16:creationId xmlns:a16="http://schemas.microsoft.com/office/drawing/2014/main" id="{ECBFEB11-8423-48C5-8EB0-C4ADBD5E680F}"/>
            </a:ext>
          </a:extLst>
        </xdr:cNvPr>
        <xdr:cNvSpPr txBox="1">
          <a:spLocks noChangeArrowheads="1"/>
        </xdr:cNvSpPr>
      </xdr:nvSpPr>
      <xdr:spPr bwMode="auto">
        <a:xfrm>
          <a:off x="15840075" y="641794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114300</xdr:colOff>
      <xdr:row>166</xdr:row>
      <xdr:rowOff>288683</xdr:rowOff>
    </xdr:from>
    <xdr:to>
      <xdr:col>3</xdr:col>
      <xdr:colOff>361950</xdr:colOff>
      <xdr:row>167</xdr:row>
      <xdr:rowOff>124557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55464BA-DE63-4972-B55F-8E948B8FA8FC}"/>
            </a:ext>
          </a:extLst>
        </xdr:cNvPr>
        <xdr:cNvSpPr txBox="1"/>
      </xdr:nvSpPr>
      <xdr:spPr>
        <a:xfrm>
          <a:off x="6600825" y="76183883"/>
          <a:ext cx="247650" cy="293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=</a:t>
          </a:r>
          <a:endParaRPr lang="th-TH" sz="1100"/>
        </a:p>
      </xdr:txBody>
    </xdr:sp>
    <xdr:clientData/>
  </xdr:twoCellAnchor>
  <xdr:twoCellAnchor>
    <xdr:from>
      <xdr:col>3</xdr:col>
      <xdr:colOff>3677383</xdr:colOff>
      <xdr:row>166</xdr:row>
      <xdr:rowOff>254245</xdr:rowOff>
    </xdr:from>
    <xdr:to>
      <xdr:col>3</xdr:col>
      <xdr:colOff>4258408</xdr:colOff>
      <xdr:row>167</xdr:row>
      <xdr:rowOff>330445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91EB7B7-30C8-417E-912F-E4044451072F}"/>
            </a:ext>
          </a:extLst>
        </xdr:cNvPr>
        <xdr:cNvSpPr txBox="1"/>
      </xdr:nvSpPr>
      <xdr:spPr>
        <a:xfrm>
          <a:off x="10163908" y="76149445"/>
          <a:ext cx="5810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300">
              <a:latin typeface="BrowalliaUPC" panose="020B0604020202020204" pitchFamily="34" charset="-34"/>
              <a:cs typeface="BrowalliaUPC" panose="020B0604020202020204" pitchFamily="34" charset="-34"/>
            </a:rPr>
            <a:t>X</a:t>
          </a:r>
          <a:r>
            <a:rPr lang="en-US" sz="1300" baseline="0">
              <a:latin typeface="BrowalliaUPC" panose="020B0604020202020204" pitchFamily="34" charset="-34"/>
              <a:cs typeface="BrowalliaUPC" panose="020B0604020202020204" pitchFamily="34" charset="-34"/>
            </a:rPr>
            <a:t>  100</a:t>
          </a:r>
          <a:endParaRPr lang="th-TH" sz="1300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>
    <xdr:from>
      <xdr:col>3</xdr:col>
      <xdr:colOff>2113318</xdr:colOff>
      <xdr:row>49</xdr:row>
      <xdr:rowOff>452804</xdr:rowOff>
    </xdr:from>
    <xdr:to>
      <xdr:col>3</xdr:col>
      <xdr:colOff>4161193</xdr:colOff>
      <xdr:row>50</xdr:row>
      <xdr:rowOff>123</xdr:rowOff>
    </xdr:to>
    <xdr:cxnSp macro="">
      <xdr:nvCxnSpPr>
        <xdr:cNvPr id="36" name="ตัวเชื่อมต่อตรง 43">
          <a:extLst>
            <a:ext uri="{FF2B5EF4-FFF2-40B4-BE49-F238E27FC236}">
              <a16:creationId xmlns:a16="http://schemas.microsoft.com/office/drawing/2014/main" id="{CF126F8F-68EB-4CAC-9B7C-013A23346DF1}"/>
            </a:ext>
          </a:extLst>
        </xdr:cNvPr>
        <xdr:cNvCxnSpPr/>
      </xdr:nvCxnSpPr>
      <xdr:spPr>
        <a:xfrm>
          <a:off x="8599843" y="22855604"/>
          <a:ext cx="2047875" cy="45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5</xdr:row>
      <xdr:rowOff>9525</xdr:rowOff>
    </xdr:from>
    <xdr:to>
      <xdr:col>3</xdr:col>
      <xdr:colOff>4076700</xdr:colOff>
      <xdr:row>5</xdr:row>
      <xdr:rowOff>11113</xdr:rowOff>
    </xdr:to>
    <xdr:cxnSp macro="">
      <xdr:nvCxnSpPr>
        <xdr:cNvPr id="37" name="ตัวเชื่อมต่อตรง 44">
          <a:extLst>
            <a:ext uri="{FF2B5EF4-FFF2-40B4-BE49-F238E27FC236}">
              <a16:creationId xmlns:a16="http://schemas.microsoft.com/office/drawing/2014/main" id="{1389F551-1888-4129-AD65-FC2537C2B7E3}"/>
            </a:ext>
          </a:extLst>
        </xdr:cNvPr>
        <xdr:cNvCxnSpPr/>
      </xdr:nvCxnSpPr>
      <xdr:spPr>
        <a:xfrm>
          <a:off x="7162800" y="2295525"/>
          <a:ext cx="34004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4</xdr:row>
      <xdr:rowOff>314325</xdr:rowOff>
    </xdr:from>
    <xdr:to>
      <xdr:col>3</xdr:col>
      <xdr:colOff>542925</xdr:colOff>
      <xdr:row>5</xdr:row>
      <xdr:rowOff>314325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5E40A3C-1868-4CA9-BC75-7E1ABCB99745}"/>
            </a:ext>
          </a:extLst>
        </xdr:cNvPr>
        <xdr:cNvSpPr txBox="1"/>
      </xdr:nvSpPr>
      <xdr:spPr>
        <a:xfrm>
          <a:off x="6810375" y="2143125"/>
          <a:ext cx="21907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=</a:t>
          </a:r>
          <a:endParaRPr lang="th-TH" sz="1100"/>
        </a:p>
      </xdr:txBody>
    </xdr:sp>
    <xdr:clientData/>
  </xdr:twoCellAnchor>
  <xdr:twoCellAnchor>
    <xdr:from>
      <xdr:col>3</xdr:col>
      <xdr:colOff>83344</xdr:colOff>
      <xdr:row>517</xdr:row>
      <xdr:rowOff>158750</xdr:rowOff>
    </xdr:from>
    <xdr:to>
      <xdr:col>3</xdr:col>
      <xdr:colOff>211667</xdr:colOff>
      <xdr:row>526</xdr:row>
      <xdr:rowOff>297654</xdr:rowOff>
    </xdr:to>
    <xdr:sp macro="" textlink="">
      <xdr:nvSpPr>
        <xdr:cNvPr id="39" name="วงเล็บปีกกาขวา 53">
          <a:extLst>
            <a:ext uri="{FF2B5EF4-FFF2-40B4-BE49-F238E27FC236}">
              <a16:creationId xmlns:a16="http://schemas.microsoft.com/office/drawing/2014/main" id="{0BD9563E-924F-4F30-8C15-36AA3ED08E63}"/>
            </a:ext>
          </a:extLst>
        </xdr:cNvPr>
        <xdr:cNvSpPr/>
      </xdr:nvSpPr>
      <xdr:spPr>
        <a:xfrm>
          <a:off x="6569869" y="236531150"/>
          <a:ext cx="128323" cy="425370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95253</xdr:colOff>
      <xdr:row>695</xdr:row>
      <xdr:rowOff>135464</xdr:rowOff>
    </xdr:from>
    <xdr:to>
      <xdr:col>3</xdr:col>
      <xdr:colOff>228600</xdr:colOff>
      <xdr:row>708</xdr:row>
      <xdr:rowOff>361950</xdr:rowOff>
    </xdr:to>
    <xdr:sp macro="" textlink="">
      <xdr:nvSpPr>
        <xdr:cNvPr id="40" name="วงเล็บปีกกาขวา 54">
          <a:extLst>
            <a:ext uri="{FF2B5EF4-FFF2-40B4-BE49-F238E27FC236}">
              <a16:creationId xmlns:a16="http://schemas.microsoft.com/office/drawing/2014/main" id="{B238A1AF-8618-4131-89DA-D0BF826E5486}"/>
            </a:ext>
          </a:extLst>
        </xdr:cNvPr>
        <xdr:cNvSpPr/>
      </xdr:nvSpPr>
      <xdr:spPr>
        <a:xfrm>
          <a:off x="6581778" y="317889464"/>
          <a:ext cx="133347" cy="617008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116420</xdr:colOff>
      <xdr:row>280</xdr:row>
      <xdr:rowOff>141549</xdr:rowOff>
    </xdr:from>
    <xdr:to>
      <xdr:col>3</xdr:col>
      <xdr:colOff>289456</xdr:colOff>
      <xdr:row>286</xdr:row>
      <xdr:rowOff>320146</xdr:rowOff>
    </xdr:to>
    <xdr:sp macro="" textlink="">
      <xdr:nvSpPr>
        <xdr:cNvPr id="41" name="วงเล็บปีกกาขวา 55">
          <a:extLst>
            <a:ext uri="{FF2B5EF4-FFF2-40B4-BE49-F238E27FC236}">
              <a16:creationId xmlns:a16="http://schemas.microsoft.com/office/drawing/2014/main" id="{1B29B858-9AA1-4069-8904-A21CBE8837EE}"/>
            </a:ext>
          </a:extLst>
        </xdr:cNvPr>
        <xdr:cNvSpPr/>
      </xdr:nvSpPr>
      <xdr:spPr>
        <a:xfrm>
          <a:off x="6602945" y="128157549"/>
          <a:ext cx="173036" cy="292179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137584</xdr:colOff>
      <xdr:row>151</xdr:row>
      <xdr:rowOff>116416</xdr:rowOff>
    </xdr:from>
    <xdr:to>
      <xdr:col>3</xdr:col>
      <xdr:colOff>328083</xdr:colOff>
      <xdr:row>158</xdr:row>
      <xdr:rowOff>306960</xdr:rowOff>
    </xdr:to>
    <xdr:sp macro="" textlink="">
      <xdr:nvSpPr>
        <xdr:cNvPr id="42" name="วงเล็บปีกกาขวา 56">
          <a:extLst>
            <a:ext uri="{FF2B5EF4-FFF2-40B4-BE49-F238E27FC236}">
              <a16:creationId xmlns:a16="http://schemas.microsoft.com/office/drawing/2014/main" id="{559A4E92-5098-49A7-986A-AA953211432D}"/>
            </a:ext>
          </a:extLst>
        </xdr:cNvPr>
        <xdr:cNvSpPr/>
      </xdr:nvSpPr>
      <xdr:spPr>
        <a:xfrm>
          <a:off x="6624109" y="69153616"/>
          <a:ext cx="190499" cy="339094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42334</xdr:colOff>
      <xdr:row>208</xdr:row>
      <xdr:rowOff>148167</xdr:rowOff>
    </xdr:from>
    <xdr:to>
      <xdr:col>3</xdr:col>
      <xdr:colOff>190499</xdr:colOff>
      <xdr:row>215</xdr:row>
      <xdr:rowOff>381000</xdr:rowOff>
    </xdr:to>
    <xdr:sp macro="" textlink="">
      <xdr:nvSpPr>
        <xdr:cNvPr id="43" name="วงเล็บปีกกาขวา 57">
          <a:extLst>
            <a:ext uri="{FF2B5EF4-FFF2-40B4-BE49-F238E27FC236}">
              <a16:creationId xmlns:a16="http://schemas.microsoft.com/office/drawing/2014/main" id="{91029C5C-C0DC-4042-956F-ADB7342D7551}"/>
            </a:ext>
          </a:extLst>
        </xdr:cNvPr>
        <xdr:cNvSpPr/>
      </xdr:nvSpPr>
      <xdr:spPr>
        <a:xfrm>
          <a:off x="6528859" y="95245767"/>
          <a:ext cx="148165" cy="343323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102448</xdr:colOff>
      <xdr:row>511</xdr:row>
      <xdr:rowOff>275179</xdr:rowOff>
    </xdr:from>
    <xdr:to>
      <xdr:col>3</xdr:col>
      <xdr:colOff>232834</xdr:colOff>
      <xdr:row>515</xdr:row>
      <xdr:rowOff>328096</xdr:rowOff>
    </xdr:to>
    <xdr:sp macro="" textlink="">
      <xdr:nvSpPr>
        <xdr:cNvPr id="44" name="วงเล็บปีกกาขวา 58">
          <a:extLst>
            <a:ext uri="{FF2B5EF4-FFF2-40B4-BE49-F238E27FC236}">
              <a16:creationId xmlns:a16="http://schemas.microsoft.com/office/drawing/2014/main" id="{33480298-ADC2-4C53-AC8F-F8C18DC2F88D}"/>
            </a:ext>
          </a:extLst>
        </xdr:cNvPr>
        <xdr:cNvSpPr/>
      </xdr:nvSpPr>
      <xdr:spPr>
        <a:xfrm>
          <a:off x="6588973" y="233904379"/>
          <a:ext cx="130386" cy="188171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3</xdr:col>
      <xdr:colOff>77260</xdr:colOff>
      <xdr:row>391</xdr:row>
      <xdr:rowOff>180975</xdr:rowOff>
    </xdr:from>
    <xdr:to>
      <xdr:col>3</xdr:col>
      <xdr:colOff>247650</xdr:colOff>
      <xdr:row>409</xdr:row>
      <xdr:rowOff>333375</xdr:rowOff>
    </xdr:to>
    <xdr:sp macro="" textlink="">
      <xdr:nvSpPr>
        <xdr:cNvPr id="45" name="วงเล็บปีกกาขวา 2">
          <a:extLst>
            <a:ext uri="{FF2B5EF4-FFF2-40B4-BE49-F238E27FC236}">
              <a16:creationId xmlns:a16="http://schemas.microsoft.com/office/drawing/2014/main" id="{4D109E07-918D-4139-9BCD-FDE75B20B624}"/>
            </a:ext>
          </a:extLst>
        </xdr:cNvPr>
        <xdr:cNvSpPr/>
      </xdr:nvSpPr>
      <xdr:spPr>
        <a:xfrm>
          <a:off x="6563785" y="178946175"/>
          <a:ext cx="170390" cy="8382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137584</xdr:colOff>
      <xdr:row>437</xdr:row>
      <xdr:rowOff>264584</xdr:rowOff>
    </xdr:from>
    <xdr:to>
      <xdr:col>3</xdr:col>
      <xdr:colOff>254000</xdr:colOff>
      <xdr:row>441</xdr:row>
      <xdr:rowOff>328083</xdr:rowOff>
    </xdr:to>
    <xdr:sp macro="" textlink="">
      <xdr:nvSpPr>
        <xdr:cNvPr id="46" name="วงเล็บปีกกาขวา 3">
          <a:extLst>
            <a:ext uri="{FF2B5EF4-FFF2-40B4-BE49-F238E27FC236}">
              <a16:creationId xmlns:a16="http://schemas.microsoft.com/office/drawing/2014/main" id="{5F920116-0F36-42E8-BBF6-E12D8E891311}"/>
            </a:ext>
          </a:extLst>
        </xdr:cNvPr>
        <xdr:cNvSpPr/>
      </xdr:nvSpPr>
      <xdr:spPr>
        <a:xfrm>
          <a:off x="6624109" y="200060984"/>
          <a:ext cx="116416" cy="18922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123825</xdr:colOff>
      <xdr:row>443</xdr:row>
      <xdr:rowOff>266700</xdr:rowOff>
    </xdr:from>
    <xdr:to>
      <xdr:col>3</xdr:col>
      <xdr:colOff>247650</xdr:colOff>
      <xdr:row>447</xdr:row>
      <xdr:rowOff>342900</xdr:rowOff>
    </xdr:to>
    <xdr:pic>
      <xdr:nvPicPr>
        <xdr:cNvPr id="47" name="รูปภาพ 4">
          <a:extLst>
            <a:ext uri="{FF2B5EF4-FFF2-40B4-BE49-F238E27FC236}">
              <a16:creationId xmlns:a16="http://schemas.microsoft.com/office/drawing/2014/main" id="{00AAE337-135C-460C-860F-A6F222CDA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2806300"/>
          <a:ext cx="12382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228</xdr:row>
      <xdr:rowOff>95250</xdr:rowOff>
    </xdr:from>
    <xdr:to>
      <xdr:col>3</xdr:col>
      <xdr:colOff>228600</xdr:colOff>
      <xdr:row>236</xdr:row>
      <xdr:rowOff>381000</xdr:rowOff>
    </xdr:to>
    <xdr:sp macro="" textlink="">
      <xdr:nvSpPr>
        <xdr:cNvPr id="48" name="วงเล็บปีกกาขวา 48">
          <a:extLst>
            <a:ext uri="{FF2B5EF4-FFF2-40B4-BE49-F238E27FC236}">
              <a16:creationId xmlns:a16="http://schemas.microsoft.com/office/drawing/2014/main" id="{7C8A828D-0F47-4615-A3B2-8D25C18BC0ED}"/>
            </a:ext>
          </a:extLst>
        </xdr:cNvPr>
        <xdr:cNvSpPr/>
      </xdr:nvSpPr>
      <xdr:spPr>
        <a:xfrm>
          <a:off x="6553200" y="104336850"/>
          <a:ext cx="161925" cy="3943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 editAs="oneCell">
    <xdr:from>
      <xdr:col>5</xdr:col>
      <xdr:colOff>238125</xdr:colOff>
      <xdr:row>557</xdr:row>
      <xdr:rowOff>19050</xdr:rowOff>
    </xdr:from>
    <xdr:to>
      <xdr:col>15</xdr:col>
      <xdr:colOff>419100</xdr:colOff>
      <xdr:row>563</xdr:row>
      <xdr:rowOff>390525</xdr:rowOff>
    </xdr:to>
    <xdr:pic>
      <xdr:nvPicPr>
        <xdr:cNvPr id="49" name="รูปภาพ 1">
          <a:extLst>
            <a:ext uri="{FF2B5EF4-FFF2-40B4-BE49-F238E27FC236}">
              <a16:creationId xmlns:a16="http://schemas.microsoft.com/office/drawing/2014/main" id="{2CCC763C-3367-48F2-9F83-BA759C4B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254679450"/>
          <a:ext cx="6276975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</xdr:row>
      <xdr:rowOff>285750</xdr:rowOff>
    </xdr:from>
    <xdr:to>
      <xdr:col>3</xdr:col>
      <xdr:colOff>228600</xdr:colOff>
      <xdr:row>12</xdr:row>
      <xdr:rowOff>390525</xdr:rowOff>
    </xdr:to>
    <xdr:sp macro="" textlink="">
      <xdr:nvSpPr>
        <xdr:cNvPr id="50" name="วงเล็บปีกกาขวา 1">
          <a:extLst>
            <a:ext uri="{FF2B5EF4-FFF2-40B4-BE49-F238E27FC236}">
              <a16:creationId xmlns:a16="http://schemas.microsoft.com/office/drawing/2014/main" id="{D65E004E-B771-4D28-9455-5D2A80D36F0E}"/>
            </a:ext>
          </a:extLst>
        </xdr:cNvPr>
        <xdr:cNvSpPr/>
      </xdr:nvSpPr>
      <xdr:spPr>
        <a:xfrm>
          <a:off x="6524625" y="1200150"/>
          <a:ext cx="190500" cy="46767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4505325</xdr:colOff>
      <xdr:row>131</xdr:row>
      <xdr:rowOff>104775</xdr:rowOff>
    </xdr:from>
    <xdr:to>
      <xdr:col>3</xdr:col>
      <xdr:colOff>4695825</xdr:colOff>
      <xdr:row>143</xdr:row>
      <xdr:rowOff>419100</xdr:rowOff>
    </xdr:to>
    <xdr:sp macro="" textlink="">
      <xdr:nvSpPr>
        <xdr:cNvPr id="51" name="วงเล็บปีกกาขวา 4">
          <a:extLst>
            <a:ext uri="{FF2B5EF4-FFF2-40B4-BE49-F238E27FC236}">
              <a16:creationId xmlns:a16="http://schemas.microsoft.com/office/drawing/2014/main" id="{D04C9A65-ADBE-4D30-B0AD-4FB178E0FD73}"/>
            </a:ext>
          </a:extLst>
        </xdr:cNvPr>
        <xdr:cNvSpPr/>
      </xdr:nvSpPr>
      <xdr:spPr>
        <a:xfrm>
          <a:off x="10991850" y="59997975"/>
          <a:ext cx="190500" cy="5800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81643</xdr:rowOff>
    </xdr:from>
    <xdr:to>
      <xdr:col>9</xdr:col>
      <xdr:colOff>290642</xdr:colOff>
      <xdr:row>35</xdr:row>
      <xdr:rowOff>103611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FF0ED3A-57C1-49BD-807A-FDF5AC30AC1E}"/>
            </a:ext>
          </a:extLst>
        </xdr:cNvPr>
        <xdr:cNvGrpSpPr/>
      </xdr:nvGrpSpPr>
      <xdr:grpSpPr>
        <a:xfrm>
          <a:off x="0" y="353786"/>
          <a:ext cx="5801535" cy="9274825"/>
          <a:chOff x="0" y="353786"/>
          <a:chExt cx="5801535" cy="927482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3DF0C1EE-954F-40F0-89A3-119F5D2E22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353786"/>
            <a:ext cx="5801535" cy="7973538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0D577FC-207A-4618-82CA-C70174C91A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8218714"/>
            <a:ext cx="5706271" cy="140989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68036</xdr:colOff>
      <xdr:row>1</xdr:row>
      <xdr:rowOff>149679</xdr:rowOff>
    </xdr:from>
    <xdr:to>
      <xdr:col>19</xdr:col>
      <xdr:colOff>120519</xdr:colOff>
      <xdr:row>13</xdr:row>
      <xdr:rowOff>170549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C5942F-3D1D-430C-BB2F-A0CA1259D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0" y="421822"/>
          <a:ext cx="5563376" cy="3286584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136071</xdr:colOff>
      <xdr:row>17</xdr:row>
      <xdr:rowOff>163285</xdr:rowOff>
    </xdr:from>
    <xdr:to>
      <xdr:col>19</xdr:col>
      <xdr:colOff>45659</xdr:colOff>
      <xdr:row>28</xdr:row>
      <xdr:rowOff>256245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E6E893-DE2E-4A3D-870F-1A4254B9F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9285" y="4789714"/>
          <a:ext cx="5420481" cy="30865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19</xdr:col>
      <xdr:colOff>90589</xdr:colOff>
      <xdr:row>41</xdr:row>
      <xdr:rowOff>22155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8692F0-2A98-4606-BA7E-A3B9B5F8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23214" y="8436429"/>
          <a:ext cx="5601482" cy="2743583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29</xdr:col>
      <xdr:colOff>245647</xdr:colOff>
      <xdr:row>30</xdr:row>
      <xdr:rowOff>138553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71801D-D0F9-4140-8C5E-1FEB0E545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58750" y="272143"/>
          <a:ext cx="5144218" cy="8030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E4FCF78-5C87-4F34-A62C-05D192B0342C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C2925C-05CA-4C78-A111-7FB904552883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6410BB88-3ED1-4CA3-9187-3701F4B2B58D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E7E3C060-5A69-4941-A2BC-90E02B286E58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3D121998-00E3-4A08-A9BF-0B47ACA5C855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A74B73DD-31A6-4A0F-9A71-1D8962E03E5D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21</xdr:row>
      <xdr:rowOff>485775</xdr:rowOff>
    </xdr:from>
    <xdr:to>
      <xdr:col>1</xdr:col>
      <xdr:colOff>104775</xdr:colOff>
      <xdr:row>21</xdr:row>
      <xdr:rowOff>485775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24C942D-DD0B-4855-BB7D-2F068E1B3059}"/>
            </a:ext>
          </a:extLst>
        </xdr:cNvPr>
        <xdr:cNvSpPr>
          <a:spLocks noChangeShapeType="1"/>
        </xdr:cNvSpPr>
      </xdr:nvSpPr>
      <xdr:spPr bwMode="auto">
        <a:xfrm>
          <a:off x="723900" y="592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262616</xdr:colOff>
      <xdr:row>1</xdr:row>
      <xdr:rowOff>290854</xdr:rowOff>
    </xdr:from>
    <xdr:to>
      <xdr:col>20</xdr:col>
      <xdr:colOff>517072</xdr:colOff>
      <xdr:row>16</xdr:row>
      <xdr:rowOff>276350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2F4C1-F087-4CD0-A72C-B555E607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616" y="726283"/>
          <a:ext cx="7820027" cy="4475853"/>
        </a:xfrm>
        <a:prstGeom prst="rect">
          <a:avLst/>
        </a:prstGeom>
      </xdr:spPr>
    </xdr:pic>
    <xdr:clientData/>
  </xdr:twoCellAnchor>
  <xdr:twoCellAnchor>
    <xdr:from>
      <xdr:col>18</xdr:col>
      <xdr:colOff>326572</xdr:colOff>
      <xdr:row>13</xdr:row>
      <xdr:rowOff>122465</xdr:rowOff>
    </xdr:from>
    <xdr:to>
      <xdr:col>19</xdr:col>
      <xdr:colOff>272143</xdr:colOff>
      <xdr:row>14</xdr:row>
      <xdr:rowOff>217715</xdr:rowOff>
    </xdr:to>
    <xdr:sp macro="" textlink="">
      <xdr:nvSpPr>
        <xdr:cNvPr id="7" name="Arrow: Notched Right 6">
          <a:extLst>
            <a:ext uri="{FF2B5EF4-FFF2-40B4-BE49-F238E27FC236}">
              <a16:creationId xmlns:a16="http://schemas.microsoft.com/office/drawing/2014/main" id="{3C9765C5-BF62-4CCB-BE9E-C60DD22D7DA8}"/>
            </a:ext>
          </a:extLst>
        </xdr:cNvPr>
        <xdr:cNvSpPr/>
      </xdr:nvSpPr>
      <xdr:spPr>
        <a:xfrm>
          <a:off x="6694715" y="4150179"/>
          <a:ext cx="544285" cy="394607"/>
        </a:xfrm>
        <a:prstGeom prst="notchedRightArrow">
          <a:avLst/>
        </a:prstGeom>
        <a:solidFill>
          <a:srgbClr val="99FF3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204108</xdr:colOff>
      <xdr:row>13</xdr:row>
      <xdr:rowOff>40822</xdr:rowOff>
    </xdr:from>
    <xdr:to>
      <xdr:col>25</xdr:col>
      <xdr:colOff>190500</xdr:colOff>
      <xdr:row>14</xdr:row>
      <xdr:rowOff>272144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EC7FE1C-C7D7-4EB7-A87C-DC3AAF8A4D79}"/>
            </a:ext>
          </a:extLst>
        </xdr:cNvPr>
        <xdr:cNvSpPr/>
      </xdr:nvSpPr>
      <xdr:spPr>
        <a:xfrm>
          <a:off x="7769679" y="4068536"/>
          <a:ext cx="2979964" cy="530679"/>
        </a:xfrm>
        <a:prstGeom prst="rect">
          <a:avLst/>
        </a:prstGeom>
        <a:solidFill>
          <a:srgbClr val="99FF33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2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</a:t>
          </a:r>
          <a:r>
            <a:rPr lang="th-TH" sz="2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ศูนย์ต้นทุน</a:t>
          </a:r>
          <a:endParaRPr lang="en-US" sz="2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27216</xdr:rowOff>
    </xdr:from>
    <xdr:to>
      <xdr:col>1</xdr:col>
      <xdr:colOff>2217964</xdr:colOff>
      <xdr:row>1</xdr:row>
      <xdr:rowOff>40821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1285AD-D0A1-4012-8514-D05A901FC258}"/>
            </a:ext>
          </a:extLst>
        </xdr:cNvPr>
        <xdr:cNvSpPr txBox="1"/>
      </xdr:nvSpPr>
      <xdr:spPr>
        <a:xfrm>
          <a:off x="54428" y="27216"/>
          <a:ext cx="2992211" cy="346980"/>
        </a:xfrm>
        <a:prstGeom prst="rect">
          <a:avLst/>
        </a:prstGeom>
        <a:solidFill>
          <a:srgbClr val="FBC1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ทำเป็นจำนวนเงิน 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พันบาท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เสมอ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33</xdr:col>
      <xdr:colOff>176895</xdr:colOff>
      <xdr:row>6</xdr:row>
      <xdr:rowOff>13607</xdr:rowOff>
    </xdr:from>
    <xdr:to>
      <xdr:col>38</xdr:col>
      <xdr:colOff>326131</xdr:colOff>
      <xdr:row>12</xdr:row>
      <xdr:rowOff>66464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62C6E30-99C9-49D9-8764-AA1AFCB2E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43345" y="1747157"/>
          <a:ext cx="3511561" cy="1653057"/>
        </a:xfrm>
        <a:prstGeom prst="rect">
          <a:avLst/>
        </a:prstGeom>
      </xdr:spPr>
    </xdr:pic>
    <xdr:clientData/>
  </xdr:twoCellAnchor>
  <xdr:twoCellAnchor editAs="oneCell">
    <xdr:from>
      <xdr:col>33</xdr:col>
      <xdr:colOff>95249</xdr:colOff>
      <xdr:row>16</xdr:row>
      <xdr:rowOff>217716</xdr:rowOff>
    </xdr:from>
    <xdr:to>
      <xdr:col>40</xdr:col>
      <xdr:colOff>362701</xdr:colOff>
      <xdr:row>24</xdr:row>
      <xdr:rowOff>217717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F1B738-E2AA-4528-9737-E4284D5193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895" b="50530"/>
        <a:stretch/>
      </xdr:blipFill>
      <xdr:spPr>
        <a:xfrm>
          <a:off x="36461699" y="4475391"/>
          <a:ext cx="4848977" cy="2133601"/>
        </a:xfrm>
        <a:prstGeom prst="rect">
          <a:avLst/>
        </a:prstGeom>
      </xdr:spPr>
    </xdr:pic>
    <xdr:clientData/>
  </xdr:twoCellAnchor>
  <xdr:twoCellAnchor editAs="oneCell">
    <xdr:from>
      <xdr:col>34</xdr:col>
      <xdr:colOff>612320</xdr:colOff>
      <xdr:row>27</xdr:row>
      <xdr:rowOff>262616</xdr:rowOff>
    </xdr:from>
    <xdr:to>
      <xdr:col>41</xdr:col>
      <xdr:colOff>284642</xdr:colOff>
      <xdr:row>36</xdr:row>
      <xdr:rowOff>258535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917E4B-8781-44A9-96A8-E9A73A74F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02695" y="7301591"/>
          <a:ext cx="3939522" cy="2396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5;&#3619;&#3632;&#3592;&#3634;&#3618;&#3591;&#3610;&#3611;&#3619;&#3632;&#3617;&#3634;&#3603;&#3611;&#3637;2549&#3585;&#3615;&#3609;3\03&#3613;&#3610;&#3585;\w-49-C301010-&#3613;&#3610;&#3585;.&#3609;.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92;&#3633;&#3604;&#3626;&#3619;&#3619;\&#3651;&#3594;&#3657;&#3591;&#3634;&#3609;%20&#3652;&#3615;&#3621;&#3660;&#3592;&#3633;&#3604;&#3626;&#3619;&#3619;&#3591;&#3610;%20&#3611;&#3637;%202565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Support_tes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2;&#3591;&#3611;.%20-%2029.03.2565\1.%20&#3612;&#3591;&#3611;.&#3585;&#3595;&#3586;.&#3609;.3\0.&#3605;&#3633;&#3657;&#3591;&#3591;&#3610;&#3649;&#3621;&#3632;&#3592;&#3633;&#3604;&#3626;&#3619;&#3619;&#3591;&#3610;&#3611;&#3619;&#3632;&#3617;&#3634;&#3603;\2565%20&#3605;&#3633;&#3657;&#3591;&#3591;&#3610;&#3611;&#3637;%202567\&#3591;&#3610;&#3611;&#3619;&#3632;&#3617;&#3634;&#3603;%20-%20&#3605;&#3633;&#3657;&#3591;&#3591;&#3610;&#3611;&#3619;&#3632;&#3617;&#3634;&#3603;%20&#3611;&#3637;%202567\14.&#3652;&#3615;&#3621;&#3660;%20conso\2567%20-%20Budget%20request%20form%20-%20Revenue%20-%20Conso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2;&#3591;&#3611;.%20-%2029.03.2565/2567%20&#3605;&#3633;&#3657;&#3591;&#3591;&#3610;&#3611;&#3619;&#3632;&#3617;&#3634;&#3603;/&#3605;&#3633;&#3657;&#3591;&#3591;&#3610;&#3611;&#3619;&#3632;&#3617;&#3634;&#3603;&#3611;&#3637;%202567%20&#3652;&#3615;&#3621;&#3660;%20conso%20ver.01%20Final/2567%20-%20Budget%20request%20form%20-%20Revenue%20-%20Conso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92;&#3633;&#3604;&#3626;&#3619;&#3619;%2068\&#3588;&#3603;&#3632;&#3585;&#3619;&#3619;&#3617;&#3585;&#3634;&#3619;\WBS%20&#3611;&#3637;%202568+&#3610;&#3633;&#3597;&#3594;&#3637;%20FIX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92;&#3633;&#3604;&#3626;&#3619;&#3619;%2068\&#3612;&#3591;&#3611;.%20&#3586;&#3657;&#3629;&#3617;&#3641;&#3621;&#3611;&#3619;&#3632;&#3585;&#3629;&#3610;&#3592;&#3633;&#3604;&#3626;&#3619;&#3619;\&#3585;&#3604;&#3626;.%20&#3592;&#3633;&#3604;&#3626;&#3619;&#3619;\&#3591;&#3610;&#3611;&#3619;&#3632;&#3617;&#3634;&#3603;&#3611;&#3637;%20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5;&#3619;&#3632;&#3592;&#3634;&#3618;&#3591;&#3610;&#3611;&#3619;&#3632;&#3617;&#3634;&#3603;&#3611;&#3637;2549&#3585;&#3615;&#3609;3\03&#3613;&#3610;&#3585;\w-49-C301010-&#3613;&#3610;&#3585;.&#3609;.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PEA\04.%20&#3591;&#3610;&#3611;&#3619;&#3632;&#3617;&#3634;&#3603;&#3611;&#3619;&#3632;&#3592;&#3635;&#3611;&#3637;\10%20&#3591;&#3610;&#3611;&#3619;&#3632;&#3617;&#3634;&#3603;%20&#3611;&#3637;%202565\&#3586;&#3629;&#3605;&#3633;&#3657;&#3591;&#3591;&#3610;&#3611;&#3637;%2066\&#3588;&#3635;&#3586;&#3629;&#3605;&#3633;&#3657;&#3591;&#3591;&#3610;&#3611;&#3619;&#3632;&#3617;&#3634;&#3603;&#3607;&#3635;&#3585;&#3634;&#3619;&#3611;&#3637;%202566%20&#3586;&#3629;&#3591;%20&#3585;&#3615;&#3609;.1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2882/AppData/Local/Temp/Rar$DIa0.868/&#3588;&#3635;&#3586;&#3629;&#3605;&#3633;&#3657;&#3591;&#3611;&#3637;%202565%20&#3609;.3-Budgetrequestform-ExpenseCons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A\&#3648;&#3617;&#3618;&#3660;\from2554\Form%20&#3591;&#3610;&#3607;&#3635;&#3585;&#3634;&#3619;54\My%20Documents\&#3619;&#3627;&#3633;&#3626;&#3610;&#3633;&#3597;&#3594;&#3637;&#3651;&#3627;&#3617;&#3656;ER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619;&#3627;&#3633;&#3626;&#3610;&#3633;&#3597;&#3594;&#3637;&#3651;&#3627;&#3617;&#3656;ER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.%20PEA\04.%20&#3591;&#3610;&#3611;&#3619;&#3632;&#3617;&#3634;&#3603;&#3611;&#3619;&#3632;&#3592;&#3635;&#3611;&#3637;\09%20&#3591;&#3610;&#3611;&#3619;&#3632;&#3617;&#3634;&#3603;%20&#3611;&#3637;%202564\&#3588;&#3635;&#3586;&#3629;&#3605;&#3633;&#3657;&#3591;%2064\&#3649;&#3610;&#3610;&#3615;&#3629;&#3619;&#3660;&#3617;&#3586;&#3629;&#3591;&#3610;&#3611;&#3637;%2064%20(&#3651;&#3627;&#3617;&#3656;)%20(1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Fp96_test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2260/Downloads/file/2565%20-%20Budget%20request%20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โปรดอ่านก่อน"/>
      <sheetName val="w100"/>
      <sheetName val="w1"/>
      <sheetName val="w2"/>
      <sheetName val="w3"/>
      <sheetName val="w4"/>
      <sheetName val="w5"/>
      <sheetName val="w6"/>
      <sheetName val="w7"/>
      <sheetName val="w8"/>
      <sheetName val="w9"/>
      <sheetName val="w10"/>
      <sheetName val="w11"/>
      <sheetName val="w12"/>
      <sheetName val="w13"/>
      <sheetName val="w14"/>
      <sheetName val="w15"/>
      <sheetName val="w16"/>
      <sheetName val="w17"/>
      <sheetName val="w18"/>
      <sheetName val="w19"/>
      <sheetName val="w20"/>
      <sheetName val="w21"/>
      <sheetName val="w22"/>
      <sheetName val="w23"/>
      <sheetName val="w24"/>
      <sheetName val="w25"/>
      <sheetName val="w26"/>
      <sheetName val="w27"/>
      <sheetName val="w28"/>
      <sheetName val="w29"/>
      <sheetName val="w30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ate"/>
      <sheetName val="SAP"/>
      <sheetName val="R001"/>
      <sheetName val="ใช้งาน R001"/>
      <sheetName val="E001"/>
      <sheetName val="ใช้งาน E001"/>
      <sheetName val="ไฟล์ดิบ 2284"/>
      <sheetName val="R100"/>
      <sheetName val="E110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</sheetNames>
    <sheetDataSet>
      <sheetData sheetId="0" refreshError="1"/>
      <sheetData sheetId="1" refreshError="1"/>
      <sheetData sheetId="2">
        <row r="60">
          <cell r="H60" t="str">
            <v>ขอบ</v>
          </cell>
          <cell r="I60" t="str">
            <v>ระดับ</v>
          </cell>
          <cell r="J60" t="str">
            <v>เบี้ยเลี้ยพนักงาน</v>
          </cell>
          <cell r="K60" t="str">
            <v>ที่พักพนักงาน</v>
          </cell>
        </row>
        <row r="61">
          <cell r="H61">
            <v>1</v>
          </cell>
          <cell r="I61" t="str">
            <v>1 - 3</v>
          </cell>
          <cell r="J61">
            <v>255</v>
          </cell>
          <cell r="K61">
            <v>445</v>
          </cell>
        </row>
        <row r="62">
          <cell r="H62">
            <v>4</v>
          </cell>
          <cell r="I62" t="str">
            <v>4 - 6</v>
          </cell>
          <cell r="J62">
            <v>255</v>
          </cell>
          <cell r="K62">
            <v>500</v>
          </cell>
        </row>
        <row r="63">
          <cell r="H63">
            <v>7</v>
          </cell>
          <cell r="I63" t="str">
            <v>7 - 9</v>
          </cell>
          <cell r="J63">
            <v>315</v>
          </cell>
          <cell r="K63">
            <v>750</v>
          </cell>
        </row>
        <row r="64">
          <cell r="H64">
            <v>10</v>
          </cell>
          <cell r="I64" t="str">
            <v>10 - 12</v>
          </cell>
          <cell r="J64">
            <v>315</v>
          </cell>
          <cell r="K64">
            <v>875</v>
          </cell>
        </row>
        <row r="65">
          <cell r="H65">
            <v>13</v>
          </cell>
          <cell r="I65" t="str">
            <v>13</v>
          </cell>
          <cell r="J65">
            <v>390</v>
          </cell>
          <cell r="K65">
            <v>2000</v>
          </cell>
        </row>
        <row r="66">
          <cell r="H66" t="str">
            <v>รผก. หรือ ผชก.</v>
          </cell>
          <cell r="I66" t="str">
            <v>รผก. หรือ ผชก.</v>
          </cell>
          <cell r="J66">
            <v>2000</v>
          </cell>
          <cell r="K66">
            <v>2000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General Data"/>
      <sheetName val="Inventory"/>
      <sheetName val="Capital Exp"/>
      <sheetName val="Loan"/>
      <sheetName val="Lo_Plan(cash_0_2000)"/>
      <sheetName val="B&amp;S(A)"/>
      <sheetName val="B&amp;S(B)"/>
      <sheetName val="CPI-X"/>
      <sheetName val="คชจ.แปลงสภาพ9ก.พ."/>
      <sheetName val="รายละเอียดพัสดุ"/>
      <sheetName val="Lo_Plan (loan plan)"/>
      <sheetName val="PPE&amp;INV"/>
      <sheetName val="47_ปฏิทิน_งปม49"/>
      <sheetName val="Module Dep."/>
      <sheetName val="General_Data"/>
      <sheetName val="Capital_Exp"/>
      <sheetName val="คชจ_แปลงสภาพ9ก_พ_"/>
      <sheetName val="Lo_Plan_(loan_plan)"/>
      <sheetName val="Module_Dep_"/>
      <sheetName val="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---"/>
      <sheetName val="Component list"/>
      <sheetName val="SAP"/>
      <sheetName val="Conso - R001"/>
      <sheetName val="N3-00-R001"/>
      <sheetName val="ADJ"/>
      <sheetName val="R100"/>
      <sheetName val="N3-29-R001"/>
      <sheetName val="N3-28-R001"/>
      <sheetName val="N3-27-R001"/>
      <sheetName val="N3-26-R001"/>
      <sheetName val="N3-25-R001"/>
      <sheetName val="N3-24-R001"/>
      <sheetName val="N3-23-R001"/>
      <sheetName val="N3-22-R001"/>
      <sheetName val="N3-21-R001"/>
      <sheetName val="N3-20-R001"/>
      <sheetName val="N3-19-R001"/>
      <sheetName val="N3-18-R001"/>
      <sheetName val="N3-17-R001"/>
      <sheetName val="N3-16-R001"/>
      <sheetName val="N3-15-R001"/>
      <sheetName val="N3-14-R001"/>
      <sheetName val="N3-13-R001"/>
      <sheetName val="N3-12-R001"/>
      <sheetName val="N3-11-R001"/>
      <sheetName val="N3-10-R001"/>
      <sheetName val="N3-09-R001"/>
      <sheetName val="N3-08-R001"/>
      <sheetName val="N3-07-R001"/>
      <sheetName val="N3-06-R001"/>
      <sheetName val="N3-05-R001"/>
      <sheetName val="N3-04-R001"/>
      <sheetName val="N3-03-R001"/>
      <sheetName val="N3-02-R001"/>
      <sheetName val="N3-01-R001"/>
    </sheetNames>
    <sheetDataSet>
      <sheetData sheetId="0"/>
      <sheetData sheetId="1"/>
      <sheetData sheetId="2"/>
      <sheetData sheetId="3"/>
      <sheetData sheetId="4">
        <row r="5">
          <cell r="A5" t="str">
            <v>Conso - R001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00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S"/>
      <sheetName val="น.3"/>
      <sheetName val="สชก."/>
      <sheetName val="กอก.-กสข."/>
      <sheetName val="ฝวบ."/>
      <sheetName val="กบล."/>
      <sheetName val="กวว."/>
      <sheetName val="กกค.-กรย."/>
      <sheetName val="ฝบพ.-ฝสบ."/>
      <sheetName val="กบฟ."/>
      <sheetName val="กบญ."/>
      <sheetName val="กรท.-กดส."/>
      <sheetName val="กซข."/>
      <sheetName val="กบพ."/>
      <sheetName val="ฝปบ."/>
      <sheetName val="กปบ."/>
      <sheetName val="กบษ."/>
      <sheetName val="กรส."/>
      <sheetName val="กสฟ."/>
      <sheetName val="CEO ลบ."/>
      <sheetName val="ลบ."/>
      <sheetName val="CEO นว."/>
      <sheetName val="นว."/>
      <sheetName val="CEO อน."/>
      <sheetName val="อน."/>
      <sheetName val="ชน."/>
      <sheetName val="CEO สห."/>
      <sheetName val="สห."/>
      <sheetName val="CEO พช."/>
      <sheetName val="พช."/>
      <sheetName val="นผ."/>
      <sheetName val="บงส"/>
      <sheetName val="คสร."/>
      <sheetName val="ลมส."/>
      <sheetName val="ตค."/>
      <sheetName val="ลยว."/>
      <sheetName val="พฒ."/>
      <sheetName val="ชบด."/>
    </sheetNames>
    <sheetDataSet>
      <sheetData sheetId="0"/>
      <sheetData sheetId="1">
        <row r="21">
          <cell r="B21" t="str">
            <v>ส่วนประกอบต้นทุน</v>
          </cell>
        </row>
      </sheetData>
      <sheetData sheetId="2">
        <row r="26">
          <cell r="B26">
            <v>52010010</v>
          </cell>
          <cell r="C26" t="str">
            <v>เงินเดือนพนักงาน</v>
          </cell>
          <cell r="D26">
            <v>3327732</v>
          </cell>
        </row>
        <row r="27">
          <cell r="B27">
            <v>52010020</v>
          </cell>
          <cell r="C27" t="str">
            <v>ค่าจ้างลูกจ้าง</v>
          </cell>
          <cell r="D27">
            <v>171396</v>
          </cell>
        </row>
        <row r="28">
          <cell r="B28">
            <v>52010070</v>
          </cell>
          <cell r="C28" t="str">
            <v>สวัสดิการคตท.ลูกจ</v>
          </cell>
          <cell r="D28">
            <v>27000</v>
          </cell>
        </row>
        <row r="29">
          <cell r="B29">
            <v>52011020</v>
          </cell>
          <cell r="C29" t="str">
            <v>เงินสมทบ กสช.</v>
          </cell>
          <cell r="D29">
            <v>361578.96</v>
          </cell>
        </row>
        <row r="30">
          <cell r="B30">
            <v>52020010</v>
          </cell>
          <cell r="C30" t="str">
            <v>เงินช่วยเหลือค่าไ</v>
          </cell>
          <cell r="D30">
            <v>530196</v>
          </cell>
        </row>
        <row r="31">
          <cell r="B31">
            <v>52020040</v>
          </cell>
          <cell r="C31" t="str">
            <v>เงินช่วยเหลือบุตร</v>
          </cell>
          <cell r="D31">
            <v>12000</v>
          </cell>
        </row>
        <row r="32">
          <cell r="B32">
            <v>52021010</v>
          </cell>
          <cell r="C32" t="str">
            <v>ค่ารักษาพยาบาล-พน</v>
          </cell>
          <cell r="D32">
            <v>74400</v>
          </cell>
        </row>
        <row r="33">
          <cell r="B33">
            <v>52021020</v>
          </cell>
          <cell r="C33" t="str">
            <v>ค่ารักษา-ครอบครัว</v>
          </cell>
          <cell r="D33">
            <v>76000</v>
          </cell>
        </row>
        <row r="34">
          <cell r="B34">
            <v>52022060</v>
          </cell>
          <cell r="C34" t="str">
            <v>ค่าพาหนะเดินทาง-ล</v>
          </cell>
          <cell r="D34">
            <v>1300</v>
          </cell>
        </row>
        <row r="35">
          <cell r="B35">
            <v>52022070</v>
          </cell>
          <cell r="C35" t="str">
            <v>ค่าเบี้ยเลี้ยง-ลจ</v>
          </cell>
          <cell r="D35">
            <v>1300</v>
          </cell>
        </row>
        <row r="36">
          <cell r="B36">
            <v>52022080</v>
          </cell>
          <cell r="C36" t="str">
            <v>ค่าที่พัก-ลูกจ้าง</v>
          </cell>
          <cell r="D36">
            <v>1300</v>
          </cell>
        </row>
      </sheetData>
      <sheetData sheetId="3">
        <row r="79">
          <cell r="B79" t="str">
            <v>ส่วนประกอบต้นทุน</v>
          </cell>
          <cell r="C79" t="str">
            <v>ต้นทุนจริง</v>
          </cell>
          <cell r="D79" t="str">
            <v>ต/ทตามแผน</v>
          </cell>
        </row>
        <row r="80">
          <cell r="B80">
            <v>52010010</v>
          </cell>
          <cell r="C80" t="str">
            <v>เงินเดือนพนักงาน</v>
          </cell>
          <cell r="D80">
            <v>12849468</v>
          </cell>
        </row>
        <row r="81">
          <cell r="B81">
            <v>52011020</v>
          </cell>
          <cell r="C81" t="str">
            <v>เงินสมทบ กสช.</v>
          </cell>
          <cell r="D81">
            <v>1323163.3600000001</v>
          </cell>
        </row>
        <row r="82">
          <cell r="B82">
            <v>52020010</v>
          </cell>
          <cell r="C82" t="str">
            <v>เงินช่วยเหลือค่าไ</v>
          </cell>
          <cell r="D82">
            <v>2445375</v>
          </cell>
        </row>
        <row r="83">
          <cell r="B83">
            <v>52020040</v>
          </cell>
          <cell r="C83" t="str">
            <v>เงินช่วยเหลือบุตร</v>
          </cell>
          <cell r="D83">
            <v>36000</v>
          </cell>
        </row>
        <row r="84">
          <cell r="B84">
            <v>52021010</v>
          </cell>
          <cell r="C84" t="str">
            <v>ค่ารักษาพยาบาล-พน</v>
          </cell>
          <cell r="D84">
            <v>465000</v>
          </cell>
        </row>
        <row r="85">
          <cell r="B85">
            <v>52021020</v>
          </cell>
          <cell r="C85" t="str">
            <v>ค่ารักษา-ครอบครัว</v>
          </cell>
          <cell r="D85">
            <v>475000</v>
          </cell>
        </row>
        <row r="86">
          <cell r="B86">
            <v>52030020</v>
          </cell>
          <cell r="C86" t="str">
            <v>คชจ.อบรมฯ - นอกแผ</v>
          </cell>
          <cell r="D86">
            <v>3465000</v>
          </cell>
        </row>
      </sheetData>
      <sheetData sheetId="4">
        <row r="20">
          <cell r="A20" t="str">
            <v>ส่วนประกอบต้นทุน</v>
          </cell>
          <cell r="B20" t="str">
            <v>ต้นทุนจริง</v>
          </cell>
          <cell r="C20" t="str">
            <v>ต/ทตามแผน</v>
          </cell>
        </row>
        <row r="21">
          <cell r="A21">
            <v>52010010</v>
          </cell>
          <cell r="B21" t="str">
            <v>เงินเดือนพนักงาน</v>
          </cell>
          <cell r="C21">
            <v>5080721.88</v>
          </cell>
        </row>
        <row r="22">
          <cell r="A22">
            <v>52011020</v>
          </cell>
          <cell r="B22" t="str">
            <v>เงินสมทบ กสช.</v>
          </cell>
          <cell r="C22">
            <v>557975.22</v>
          </cell>
        </row>
        <row r="23">
          <cell r="A23">
            <v>52020010</v>
          </cell>
          <cell r="B23" t="str">
            <v>เงินช่วยเหลือค่าไ</v>
          </cell>
          <cell r="C23">
            <v>516781.35</v>
          </cell>
        </row>
        <row r="24">
          <cell r="A24">
            <v>52021010</v>
          </cell>
          <cell r="B24" t="str">
            <v>ค่ารักษาพยาบาล-พน</v>
          </cell>
          <cell r="C24">
            <v>74400</v>
          </cell>
        </row>
        <row r="25">
          <cell r="A25">
            <v>52021020</v>
          </cell>
          <cell r="B25" t="str">
            <v>ค่ารักษา-ครอบครัว</v>
          </cell>
          <cell r="C25">
            <v>76000</v>
          </cell>
        </row>
      </sheetData>
      <sheetData sheetId="5">
        <row r="98">
          <cell r="A98" t="str">
            <v>ส่วนประกอบต้นทุน</v>
          </cell>
          <cell r="B98" t="str">
            <v>ต้นทุนจริง</v>
          </cell>
          <cell r="C98" t="str">
            <v>ต/ทตามแผน</v>
          </cell>
        </row>
        <row r="99">
          <cell r="A99">
            <v>52010010</v>
          </cell>
          <cell r="B99" t="str">
            <v>เงินเดือนพนักงาน</v>
          </cell>
          <cell r="C99">
            <v>18434688</v>
          </cell>
        </row>
        <row r="100">
          <cell r="A100">
            <v>52011020</v>
          </cell>
          <cell r="B100" t="str">
            <v>เงินสมทบ กสช.</v>
          </cell>
          <cell r="C100">
            <v>1908959.71</v>
          </cell>
        </row>
        <row r="101">
          <cell r="A101">
            <v>52020010</v>
          </cell>
          <cell r="B101" t="str">
            <v>เงินช่วยเหลือค่าไ</v>
          </cell>
          <cell r="C101">
            <v>3864666.36</v>
          </cell>
        </row>
        <row r="102">
          <cell r="A102">
            <v>52020040</v>
          </cell>
          <cell r="B102" t="str">
            <v>เงินช่วยเหลือบุตร</v>
          </cell>
          <cell r="C102">
            <v>72000</v>
          </cell>
        </row>
        <row r="103">
          <cell r="A103">
            <v>52021010</v>
          </cell>
          <cell r="B103" t="str">
            <v>ค่ารักษาพยาบาล-พน</v>
          </cell>
          <cell r="C103">
            <v>651000</v>
          </cell>
        </row>
        <row r="104">
          <cell r="A104">
            <v>52021020</v>
          </cell>
          <cell r="B104" t="str">
            <v>ค่ารักษา-ครอบครัว</v>
          </cell>
          <cell r="C104">
            <v>665000</v>
          </cell>
        </row>
      </sheetData>
      <sheetData sheetId="6">
        <row r="96">
          <cell r="A96" t="str">
            <v>ส่วนประกอบต้นทุน</v>
          </cell>
          <cell r="B96" t="str">
            <v>ต้นทุนจริง</v>
          </cell>
          <cell r="C96" t="str">
            <v>ต/ทตามแผน</v>
          </cell>
        </row>
        <row r="97">
          <cell r="A97">
            <v>52010010</v>
          </cell>
          <cell r="B97" t="str">
            <v>เงินเดือนพนักงาน</v>
          </cell>
          <cell r="C97">
            <v>18641256</v>
          </cell>
        </row>
        <row r="98">
          <cell r="A98">
            <v>52011020</v>
          </cell>
          <cell r="B98" t="str">
            <v>เงินสมทบ กสช.</v>
          </cell>
          <cell r="C98">
            <v>1905925.71</v>
          </cell>
        </row>
        <row r="99">
          <cell r="A99">
            <v>52020010</v>
          </cell>
          <cell r="B99" t="str">
            <v>เงินช่วยเหลือค่าไ</v>
          </cell>
          <cell r="C99">
            <v>3765605.28</v>
          </cell>
        </row>
        <row r="100">
          <cell r="A100">
            <v>52020040</v>
          </cell>
          <cell r="B100" t="str">
            <v>เงินช่วยเหลือบุตร</v>
          </cell>
          <cell r="C100">
            <v>66000</v>
          </cell>
        </row>
        <row r="101">
          <cell r="A101">
            <v>52021010</v>
          </cell>
          <cell r="B101" t="str">
            <v>ค่ารักษาพยาบาล-พน</v>
          </cell>
          <cell r="C101">
            <v>651000</v>
          </cell>
        </row>
        <row r="102">
          <cell r="A102">
            <v>52021020</v>
          </cell>
          <cell r="B102" t="str">
            <v>ค่ารักษา-ครอบครัว</v>
          </cell>
          <cell r="C102">
            <v>665000</v>
          </cell>
        </row>
      </sheetData>
      <sheetData sheetId="7">
        <row r="86">
          <cell r="A86" t="str">
            <v>ส่วนประกอบต้นทุน</v>
          </cell>
          <cell r="B86" t="str">
            <v>ต้นทุนจริง</v>
          </cell>
          <cell r="C86" t="str">
            <v>ต/ทตามแผน</v>
          </cell>
        </row>
        <row r="87">
          <cell r="A87">
            <v>52010010</v>
          </cell>
          <cell r="B87" t="str">
            <v>เงินเดือนพนักงาน</v>
          </cell>
          <cell r="C87">
            <v>15617928</v>
          </cell>
        </row>
        <row r="88">
          <cell r="A88">
            <v>52011020</v>
          </cell>
          <cell r="B88" t="str">
            <v>เงินสมทบ กสช.</v>
          </cell>
          <cell r="C88">
            <v>1596881.52</v>
          </cell>
        </row>
        <row r="89">
          <cell r="A89">
            <v>52020010</v>
          </cell>
          <cell r="B89" t="str">
            <v>เงินช่วยเหลือค่าไ</v>
          </cell>
          <cell r="C89">
            <v>3291185.28</v>
          </cell>
        </row>
        <row r="90">
          <cell r="A90">
            <v>52020040</v>
          </cell>
          <cell r="B90" t="str">
            <v>เงินช่วยเหลือบุตร</v>
          </cell>
          <cell r="C90">
            <v>96000</v>
          </cell>
        </row>
        <row r="91">
          <cell r="A91">
            <v>52021010</v>
          </cell>
          <cell r="B91" t="str">
            <v>ค่ารักษาพยาบาล-พน</v>
          </cell>
          <cell r="C91">
            <v>613800</v>
          </cell>
        </row>
        <row r="92">
          <cell r="A92">
            <v>52021020</v>
          </cell>
          <cell r="B92" t="str">
            <v>ค่ารักษา-ครอบครัว</v>
          </cell>
          <cell r="C92">
            <v>627000</v>
          </cell>
        </row>
      </sheetData>
      <sheetData sheetId="8">
        <row r="22">
          <cell r="A22">
            <v>52010010</v>
          </cell>
          <cell r="B22" t="str">
            <v>เงินเดือนพนักงาน</v>
          </cell>
          <cell r="C22">
            <v>4780860</v>
          </cell>
        </row>
        <row r="23">
          <cell r="A23">
            <v>52011020</v>
          </cell>
          <cell r="B23" t="str">
            <v>เงินสมทบ กสช.</v>
          </cell>
          <cell r="C23">
            <v>521949.72</v>
          </cell>
        </row>
        <row r="24">
          <cell r="A24">
            <v>52020010</v>
          </cell>
          <cell r="B24" t="str">
            <v>เงินช่วยเหลือค่าไ</v>
          </cell>
          <cell r="C24">
            <v>650493.84</v>
          </cell>
        </row>
        <row r="25">
          <cell r="A25">
            <v>52020040</v>
          </cell>
          <cell r="B25" t="str">
            <v>เงินช่วยเหลือบุตร</v>
          </cell>
          <cell r="C25">
            <v>6000</v>
          </cell>
        </row>
        <row r="26">
          <cell r="A26">
            <v>52021010</v>
          </cell>
          <cell r="B26" t="str">
            <v>ค่ารักษาพยาบาล-พน</v>
          </cell>
          <cell r="C26">
            <v>93000</v>
          </cell>
        </row>
        <row r="27">
          <cell r="A27">
            <v>52021020</v>
          </cell>
          <cell r="B27" t="str">
            <v>ค่ารักษา-ครอบครัว</v>
          </cell>
          <cell r="C27">
            <v>95000</v>
          </cell>
        </row>
      </sheetData>
      <sheetData sheetId="9">
        <row r="34">
          <cell r="A34" t="str">
            <v>ส่วนประกอบต้นทุน</v>
          </cell>
          <cell r="B34" t="str">
            <v>ต้นทุนจริง</v>
          </cell>
          <cell r="C34" t="str">
            <v>ต/ทตามแผน</v>
          </cell>
        </row>
        <row r="35">
          <cell r="A35">
            <v>52010010</v>
          </cell>
          <cell r="B35" t="str">
            <v>เงินเดือนพนักงาน</v>
          </cell>
          <cell r="C35">
            <v>32886168</v>
          </cell>
        </row>
        <row r="36">
          <cell r="A36">
            <v>52010020</v>
          </cell>
          <cell r="B36" t="str">
            <v>ค่าจ้างลูกจ้าง</v>
          </cell>
          <cell r="C36">
            <v>0</v>
          </cell>
        </row>
        <row r="37">
          <cell r="A37">
            <v>52010070</v>
          </cell>
          <cell r="B37" t="str">
            <v>สวัสดิการคตท.ลูกจ</v>
          </cell>
          <cell r="C37">
            <v>0</v>
          </cell>
        </row>
        <row r="38">
          <cell r="A38">
            <v>52011020</v>
          </cell>
          <cell r="B38" t="str">
            <v>เงินสมทบ กสช.</v>
          </cell>
          <cell r="C38">
            <v>3258429.3</v>
          </cell>
        </row>
        <row r="39">
          <cell r="A39">
            <v>52012010</v>
          </cell>
          <cell r="B39" t="str">
            <v>เงินเพิ่มวิชาชีพ</v>
          </cell>
          <cell r="C39">
            <v>0</v>
          </cell>
        </row>
        <row r="40">
          <cell r="A40">
            <v>52020010</v>
          </cell>
          <cell r="B40" t="str">
            <v>เงินช่วยเหลือค่าไ</v>
          </cell>
          <cell r="C40">
            <v>7023854.04</v>
          </cell>
        </row>
        <row r="41">
          <cell r="A41">
            <v>52020040</v>
          </cell>
          <cell r="B41" t="str">
            <v>เงินช่วยเหลือบุตร</v>
          </cell>
          <cell r="C41">
            <v>36000</v>
          </cell>
        </row>
        <row r="42">
          <cell r="A42">
            <v>52021010</v>
          </cell>
          <cell r="B42" t="str">
            <v>ค่ารักษาพยาบาล-พน</v>
          </cell>
          <cell r="C42">
            <v>1729800</v>
          </cell>
        </row>
        <row r="43">
          <cell r="A43">
            <v>52021020</v>
          </cell>
          <cell r="B43" t="str">
            <v>ค่ารักษา-ครอบครัว</v>
          </cell>
          <cell r="C43">
            <v>1767000</v>
          </cell>
        </row>
        <row r="44">
          <cell r="A44">
            <v>52022060</v>
          </cell>
          <cell r="B44" t="str">
            <v>ค่าพาหนะเดินทาง-ล</v>
          </cell>
          <cell r="C44">
            <v>0</v>
          </cell>
        </row>
        <row r="45">
          <cell r="A45">
            <v>52022070</v>
          </cell>
          <cell r="B45" t="str">
            <v>ค่าเบี้ยเลี้ยง-ลจ</v>
          </cell>
          <cell r="C45">
            <v>0</v>
          </cell>
        </row>
        <row r="46">
          <cell r="A46">
            <v>52022080</v>
          </cell>
          <cell r="B46" t="str">
            <v>ค่าที่พัก-ลูกจ้าง</v>
          </cell>
          <cell r="C46">
            <v>0</v>
          </cell>
        </row>
      </sheetData>
      <sheetData sheetId="10"/>
      <sheetData sheetId="11">
        <row r="30">
          <cell r="A30" t="str">
            <v>ส่วนประกอบต้นทุน</v>
          </cell>
          <cell r="B30" t="str">
            <v>ต้นทุนจริง</v>
          </cell>
          <cell r="C30" t="str">
            <v>ต/ทตามแผน</v>
          </cell>
        </row>
        <row r="31">
          <cell r="A31">
            <v>52010010</v>
          </cell>
          <cell r="B31" t="str">
            <v>เงินเดือนพนักงาน</v>
          </cell>
          <cell r="C31">
            <v>21563867.399999999</v>
          </cell>
        </row>
        <row r="32">
          <cell r="A32">
            <v>52011020</v>
          </cell>
          <cell r="B32" t="str">
            <v>เงินสมทบ กสช.</v>
          </cell>
          <cell r="C32">
            <v>2216660.8199999998</v>
          </cell>
        </row>
        <row r="33">
          <cell r="A33">
            <v>52020010</v>
          </cell>
          <cell r="B33" t="str">
            <v>เงินช่วยเหลือค่าไ</v>
          </cell>
          <cell r="C33">
            <v>4376008.2300000004</v>
          </cell>
        </row>
        <row r="34">
          <cell r="A34">
            <v>52020040</v>
          </cell>
          <cell r="B34" t="str">
            <v>เงินช่วยเหลือบุตร</v>
          </cell>
          <cell r="C34">
            <v>84000</v>
          </cell>
        </row>
        <row r="35">
          <cell r="A35">
            <v>52021010</v>
          </cell>
          <cell r="B35" t="str">
            <v>ค่ารักษาพยาบาล-พน</v>
          </cell>
          <cell r="C35">
            <v>818400</v>
          </cell>
        </row>
        <row r="36">
          <cell r="A36">
            <v>52021020</v>
          </cell>
          <cell r="B36" t="str">
            <v>ค่ารักษา-ครอบครัว</v>
          </cell>
          <cell r="C36">
            <v>836000</v>
          </cell>
        </row>
      </sheetData>
      <sheetData sheetId="12"/>
      <sheetData sheetId="13">
        <row r="9">
          <cell r="A9" t="str">
            <v>ส่วนประกอบต้นทุน</v>
          </cell>
          <cell r="B9" t="str">
            <v>ต้นทุนจริง</v>
          </cell>
          <cell r="C9" t="str">
            <v>ต/ทตามแผน</v>
          </cell>
        </row>
        <row r="10">
          <cell r="A10">
            <v>52010010</v>
          </cell>
          <cell r="B10" t="str">
            <v>เงินเดือนพนักงาน</v>
          </cell>
          <cell r="C10">
            <v>13824299.699999999</v>
          </cell>
        </row>
        <row r="11">
          <cell r="A11">
            <v>52011020</v>
          </cell>
          <cell r="B11" t="str">
            <v>เงินสมทบ กสช.</v>
          </cell>
          <cell r="C11">
            <v>1446741.51</v>
          </cell>
        </row>
        <row r="12">
          <cell r="A12">
            <v>52020010</v>
          </cell>
          <cell r="B12" t="str">
            <v>เงินช่วยเหลือค่าไ</v>
          </cell>
          <cell r="C12">
            <v>2522085.15</v>
          </cell>
        </row>
        <row r="13">
          <cell r="A13">
            <v>52020040</v>
          </cell>
          <cell r="B13" t="str">
            <v>เงินช่วยเหลือบุตร</v>
          </cell>
          <cell r="C13">
            <v>23000</v>
          </cell>
        </row>
        <row r="14">
          <cell r="A14">
            <v>52021010</v>
          </cell>
          <cell r="B14" t="str">
            <v>ค่ารักษาพยาบาล-พน</v>
          </cell>
          <cell r="C14">
            <v>427800</v>
          </cell>
        </row>
        <row r="15">
          <cell r="A15">
            <v>52021020</v>
          </cell>
          <cell r="B15" t="str">
            <v>ค่ารักษา-ครอบครัว</v>
          </cell>
          <cell r="C15">
            <v>437000</v>
          </cell>
        </row>
      </sheetData>
      <sheetData sheetId="14">
        <row r="21">
          <cell r="A21" t="str">
            <v>ส่วนประกอบต้นทุน</v>
          </cell>
          <cell r="B21" t="str">
            <v>ต้นทุนจริง</v>
          </cell>
          <cell r="C21" t="str">
            <v>ต/ทตามแผน</v>
          </cell>
        </row>
        <row r="22">
          <cell r="A22">
            <v>52010010</v>
          </cell>
          <cell r="B22" t="str">
            <v>เงินเดือนพนักงาน</v>
          </cell>
          <cell r="C22">
            <v>3404184</v>
          </cell>
        </row>
        <row r="23">
          <cell r="A23">
            <v>52011020</v>
          </cell>
          <cell r="B23" t="str">
            <v>เงินสมทบ กสช.</v>
          </cell>
          <cell r="C23">
            <v>366279.36</v>
          </cell>
        </row>
        <row r="24">
          <cell r="A24">
            <v>52020010</v>
          </cell>
          <cell r="B24" t="str">
            <v>เงินช่วยเหลือค่าไ</v>
          </cell>
          <cell r="C24">
            <v>481438.68</v>
          </cell>
        </row>
        <row r="25">
          <cell r="A25">
            <v>52020040</v>
          </cell>
          <cell r="B25" t="str">
            <v>เงินช่วยเหลือบุตร</v>
          </cell>
          <cell r="C25">
            <v>12000</v>
          </cell>
        </row>
        <row r="26">
          <cell r="A26">
            <v>52021010</v>
          </cell>
          <cell r="B26" t="str">
            <v>ค่ารักษาพยาบาล-พน</v>
          </cell>
          <cell r="C26">
            <v>74400</v>
          </cell>
        </row>
        <row r="27">
          <cell r="A27">
            <v>52021020</v>
          </cell>
          <cell r="B27" t="str">
            <v>ค่ารักษา-ครอบครัว</v>
          </cell>
          <cell r="C27">
            <v>76000</v>
          </cell>
        </row>
      </sheetData>
      <sheetData sheetId="15">
        <row r="21">
          <cell r="A21" t="str">
            <v>ส่วนประกอบต้นทุน</v>
          </cell>
          <cell r="B21" t="str">
            <v>ต้นทุนจริง</v>
          </cell>
          <cell r="C21" t="str">
            <v>ต/ทตามแผน</v>
          </cell>
        </row>
        <row r="22">
          <cell r="A22">
            <v>52010010</v>
          </cell>
          <cell r="B22" t="str">
            <v>เงินเดือนพนักงาน</v>
          </cell>
          <cell r="C22">
            <v>39829686.960000001</v>
          </cell>
        </row>
        <row r="23">
          <cell r="A23">
            <v>52011020</v>
          </cell>
          <cell r="B23" t="str">
            <v>เงินสมทบ กสช.</v>
          </cell>
          <cell r="C23">
            <v>4084223.91</v>
          </cell>
        </row>
        <row r="24">
          <cell r="A24">
            <v>52020010</v>
          </cell>
          <cell r="B24" t="str">
            <v>เงินช่วยเหลือค่าไ</v>
          </cell>
          <cell r="C24">
            <v>8609518.0199999996</v>
          </cell>
        </row>
        <row r="25">
          <cell r="A25">
            <v>52020040</v>
          </cell>
          <cell r="B25" t="str">
            <v>เงินช่วยเหลือบุตร</v>
          </cell>
          <cell r="C25">
            <v>305500</v>
          </cell>
        </row>
        <row r="26">
          <cell r="A26">
            <v>52021010</v>
          </cell>
          <cell r="B26" t="str">
            <v>ค่ารักษาพยาบาล-พน</v>
          </cell>
          <cell r="C26">
            <v>1636800</v>
          </cell>
        </row>
        <row r="27">
          <cell r="A27">
            <v>52021020</v>
          </cell>
          <cell r="B27" t="str">
            <v>ค่ารักษา-ครอบครัว</v>
          </cell>
          <cell r="C27">
            <v>1672000</v>
          </cell>
        </row>
      </sheetData>
      <sheetData sheetId="16">
        <row r="32">
          <cell r="A32" t="str">
            <v>ส่วนประกอบต้นทุน</v>
          </cell>
          <cell r="B32" t="str">
            <v>ต้นทุนจริง</v>
          </cell>
          <cell r="C32" t="str">
            <v>ต/ทตามแผน</v>
          </cell>
        </row>
        <row r="33">
          <cell r="A33">
            <v>52010010</v>
          </cell>
          <cell r="B33" t="str">
            <v>เงินเดือนพนักงาน</v>
          </cell>
          <cell r="C33">
            <v>20871919.199999999</v>
          </cell>
        </row>
        <row r="34">
          <cell r="A34">
            <v>52011020</v>
          </cell>
          <cell r="B34" t="str">
            <v>เงินสมทบ กสช.</v>
          </cell>
          <cell r="C34">
            <v>2129730.54</v>
          </cell>
        </row>
        <row r="35">
          <cell r="A35">
            <v>52020010</v>
          </cell>
          <cell r="B35" t="str">
            <v>เงินช่วยเหลือค่าไ</v>
          </cell>
          <cell r="C35">
            <v>4453700.1900000004</v>
          </cell>
        </row>
        <row r="36">
          <cell r="A36">
            <v>52020040</v>
          </cell>
          <cell r="B36" t="str">
            <v>เงินช่วยเหลือบุตร</v>
          </cell>
          <cell r="C36">
            <v>120000</v>
          </cell>
        </row>
        <row r="37">
          <cell r="A37">
            <v>52021010</v>
          </cell>
          <cell r="B37" t="str">
            <v>ค่ารักษาพยาบาล-พน</v>
          </cell>
          <cell r="C37">
            <v>874200</v>
          </cell>
        </row>
        <row r="38">
          <cell r="A38">
            <v>52021020</v>
          </cell>
          <cell r="B38" t="str">
            <v>ค่ารักษา-ครอบครัว</v>
          </cell>
          <cell r="C38">
            <v>893000</v>
          </cell>
        </row>
      </sheetData>
      <sheetData sheetId="17"/>
      <sheetData sheetId="18">
        <row r="9">
          <cell r="A9" t="str">
            <v>ส่วนประกอบต้นทุน</v>
          </cell>
          <cell r="B9" t="str">
            <v>ต้นทุนจริง</v>
          </cell>
          <cell r="C9" t="str">
            <v>ต/ทตามแผน</v>
          </cell>
        </row>
        <row r="10">
          <cell r="A10">
            <v>52010010</v>
          </cell>
          <cell r="B10" t="str">
            <v>เงินเดือนพนักงาน</v>
          </cell>
          <cell r="C10">
            <v>12979728</v>
          </cell>
        </row>
        <row r="11">
          <cell r="A11">
            <v>52011020</v>
          </cell>
          <cell r="B11" t="str">
            <v>เงินสมทบ กสช.</v>
          </cell>
          <cell r="C11">
            <v>1332841.92</v>
          </cell>
        </row>
        <row r="12">
          <cell r="A12">
            <v>52020010</v>
          </cell>
          <cell r="B12" t="str">
            <v>เงินช่วยเหลือค่าไ</v>
          </cell>
          <cell r="C12">
            <v>2710707.12</v>
          </cell>
        </row>
        <row r="13">
          <cell r="A13">
            <v>52020040</v>
          </cell>
          <cell r="B13" t="str">
            <v>เงินช่วยเหลือบุตร</v>
          </cell>
          <cell r="C13">
            <v>108000</v>
          </cell>
        </row>
        <row r="14">
          <cell r="A14">
            <v>52021010</v>
          </cell>
          <cell r="B14" t="str">
            <v>ค่ารักษาพยาบาล-พน</v>
          </cell>
          <cell r="C14">
            <v>483600</v>
          </cell>
        </row>
        <row r="15">
          <cell r="A15">
            <v>52021020</v>
          </cell>
          <cell r="B15" t="str">
            <v>ค่ารักษา-ครอบครัว</v>
          </cell>
          <cell r="C15">
            <v>494000</v>
          </cell>
        </row>
      </sheetData>
      <sheetData sheetId="19"/>
      <sheetData sheetId="20">
        <row r="42">
          <cell r="A42" t="str">
            <v>ส่วนประกอบต้นทุน</v>
          </cell>
          <cell r="B42" t="str">
            <v>ต้นทุนจริง</v>
          </cell>
          <cell r="C42" t="str">
            <v>ต/ทตามแผน</v>
          </cell>
        </row>
        <row r="43">
          <cell r="A43">
            <v>52010010</v>
          </cell>
          <cell r="B43" t="str">
            <v>เงินเดือนพนักงาน</v>
          </cell>
          <cell r="C43">
            <v>41137814.579999998</v>
          </cell>
        </row>
        <row r="44">
          <cell r="A44">
            <v>52010020</v>
          </cell>
          <cell r="B44" t="str">
            <v>ค่าจ้างลูกจ้าง</v>
          </cell>
          <cell r="C44">
            <v>9444923.6400000006</v>
          </cell>
        </row>
        <row r="45">
          <cell r="A45">
            <v>52010070</v>
          </cell>
          <cell r="B45" t="str">
            <v>สวัสดิการคตท.ลูกจ</v>
          </cell>
          <cell r="C45">
            <v>891000</v>
          </cell>
        </row>
        <row r="46">
          <cell r="A46">
            <v>52011020</v>
          </cell>
          <cell r="B46" t="str">
            <v>เงินสมทบ กสช.</v>
          </cell>
          <cell r="C46">
            <v>4310950.4400000004</v>
          </cell>
        </row>
        <row r="47">
          <cell r="A47">
            <v>52020010</v>
          </cell>
          <cell r="B47" t="str">
            <v>เงินช่วยเหลือค่าไ</v>
          </cell>
          <cell r="C47">
            <v>8114387.0099999998</v>
          </cell>
        </row>
        <row r="48">
          <cell r="A48">
            <v>52020040</v>
          </cell>
          <cell r="B48" t="str">
            <v>เงินช่วยเหลือบุตร</v>
          </cell>
          <cell r="C48">
            <v>204500</v>
          </cell>
        </row>
        <row r="49">
          <cell r="A49">
            <v>52021010</v>
          </cell>
          <cell r="B49" t="str">
            <v>ค่ารักษาพยาบาล-พน</v>
          </cell>
          <cell r="C49">
            <v>1432200</v>
          </cell>
        </row>
        <row r="50">
          <cell r="A50">
            <v>52021020</v>
          </cell>
          <cell r="B50" t="str">
            <v>ค่ารักษา-ครอบครัว</v>
          </cell>
          <cell r="C50">
            <v>1463000</v>
          </cell>
        </row>
        <row r="51">
          <cell r="A51">
            <v>52022060</v>
          </cell>
          <cell r="B51" t="str">
            <v>ค่าพาหนะเดินทาง-ล</v>
          </cell>
          <cell r="C51">
            <v>42900</v>
          </cell>
        </row>
        <row r="52">
          <cell r="A52">
            <v>52022070</v>
          </cell>
          <cell r="B52" t="str">
            <v>ค่าเบี้ยเลี้ยง-ลจ</v>
          </cell>
          <cell r="C52">
            <v>42900</v>
          </cell>
        </row>
        <row r="53">
          <cell r="A53">
            <v>52022080</v>
          </cell>
          <cell r="B53" t="str">
            <v>ค่าที่พัก-ลูกจ้าง</v>
          </cell>
          <cell r="C53">
            <v>42900</v>
          </cell>
        </row>
      </sheetData>
      <sheetData sheetId="21">
        <row r="9">
          <cell r="A9" t="str">
            <v>ส่วนประกอบต้นทุน</v>
          </cell>
          <cell r="B9" t="str">
            <v>ต้นทุนจริง</v>
          </cell>
          <cell r="C9" t="str">
            <v>ต/ทตามแผน</v>
          </cell>
        </row>
        <row r="10">
          <cell r="A10">
            <v>52010010</v>
          </cell>
          <cell r="B10" t="str">
            <v>เงินเดือนพนักงาน</v>
          </cell>
          <cell r="C10">
            <v>1258476</v>
          </cell>
        </row>
        <row r="11">
          <cell r="A11">
            <v>52011020</v>
          </cell>
          <cell r="B11" t="str">
            <v>เงินสมทบ กสช.</v>
          </cell>
          <cell r="C11">
            <v>138432.35999999999</v>
          </cell>
        </row>
        <row r="12">
          <cell r="A12">
            <v>52020010</v>
          </cell>
          <cell r="B12" t="str">
            <v>เงินช่วยเหลือค่าไ</v>
          </cell>
          <cell r="C12">
            <v>137808.35999999999</v>
          </cell>
        </row>
        <row r="13">
          <cell r="A13">
            <v>52021010</v>
          </cell>
          <cell r="B13" t="str">
            <v>ค่ารักษาพยาบาล-พน</v>
          </cell>
          <cell r="C13">
            <v>18600</v>
          </cell>
        </row>
        <row r="14">
          <cell r="A14">
            <v>52021020</v>
          </cell>
          <cell r="B14" t="str">
            <v>ค่ารักษา-ครอบครัว</v>
          </cell>
          <cell r="C14">
            <v>19000</v>
          </cell>
        </row>
      </sheetData>
      <sheetData sheetId="22">
        <row r="61">
          <cell r="A61" t="str">
            <v>ส่วนประกอบต้นทุน</v>
          </cell>
          <cell r="B61" t="str">
            <v>ต้นทุนจริง</v>
          </cell>
          <cell r="C61" t="str">
            <v>ต/ทตามแผน</v>
          </cell>
        </row>
        <row r="62">
          <cell r="A62">
            <v>52010010</v>
          </cell>
          <cell r="B62" t="str">
            <v>เงินเดือนพนักงาน</v>
          </cell>
          <cell r="C62">
            <v>88605453.060000002</v>
          </cell>
        </row>
        <row r="63">
          <cell r="A63">
            <v>52010020</v>
          </cell>
          <cell r="B63" t="str">
            <v>ค่าจ้างลูกจ้าง</v>
          </cell>
          <cell r="C63">
            <v>14510052</v>
          </cell>
        </row>
        <row r="64">
          <cell r="A64">
            <v>52010070</v>
          </cell>
          <cell r="B64" t="str">
            <v>สวัสดิการคตท.ลูกจ</v>
          </cell>
          <cell r="C64">
            <v>1404000</v>
          </cell>
        </row>
        <row r="65">
          <cell r="A65">
            <v>52011020</v>
          </cell>
          <cell r="B65" t="str">
            <v>เงินสมทบ กสช.</v>
          </cell>
          <cell r="C65">
            <v>9222279.4000000004</v>
          </cell>
        </row>
        <row r="66">
          <cell r="A66">
            <v>52020010</v>
          </cell>
          <cell r="B66" t="str">
            <v>เงินช่วยเหลือค่าไ</v>
          </cell>
          <cell r="C66">
            <v>17136467.609999999</v>
          </cell>
        </row>
        <row r="67">
          <cell r="A67">
            <v>52020040</v>
          </cell>
          <cell r="B67" t="str">
            <v>เงินช่วยเหลือบุตร</v>
          </cell>
          <cell r="C67">
            <v>488500</v>
          </cell>
        </row>
        <row r="68">
          <cell r="A68">
            <v>52021010</v>
          </cell>
          <cell r="B68" t="str">
            <v>ค่ารักษาพยาบาล-พน</v>
          </cell>
          <cell r="C68">
            <v>3180600</v>
          </cell>
        </row>
        <row r="69">
          <cell r="A69">
            <v>52021020</v>
          </cell>
          <cell r="B69" t="str">
            <v>ค่ารักษา-ครอบครัว</v>
          </cell>
          <cell r="C69">
            <v>3249000</v>
          </cell>
        </row>
        <row r="70">
          <cell r="A70">
            <v>52022060</v>
          </cell>
          <cell r="B70" t="str">
            <v>ค่าพาหนะเดินทาง-ล</v>
          </cell>
          <cell r="C70">
            <v>67600</v>
          </cell>
        </row>
        <row r="71">
          <cell r="A71">
            <v>52022070</v>
          </cell>
          <cell r="B71" t="str">
            <v>ค่าเบี้ยเลี้ยง-ลจ</v>
          </cell>
          <cell r="C71">
            <v>67600</v>
          </cell>
        </row>
        <row r="72">
          <cell r="A72">
            <v>52022080</v>
          </cell>
          <cell r="B72" t="str">
            <v>ค่าที่พัก-ลูกจ้าง</v>
          </cell>
          <cell r="C72">
            <v>67600</v>
          </cell>
        </row>
      </sheetData>
      <sheetData sheetId="23"/>
      <sheetData sheetId="24">
        <row r="53">
          <cell r="A53" t="str">
            <v>ส่วนประกอบต้นทุน</v>
          </cell>
          <cell r="B53" t="str">
            <v>ต้นทุนจริง</v>
          </cell>
          <cell r="C53" t="str">
            <v>ต/ทตามแผน</v>
          </cell>
        </row>
        <row r="54">
          <cell r="A54">
            <v>52010010</v>
          </cell>
          <cell r="B54" t="str">
            <v>เงินเดือนพนักงาน</v>
          </cell>
          <cell r="C54">
            <v>49129786.740000002</v>
          </cell>
        </row>
        <row r="55">
          <cell r="A55">
            <v>52010020</v>
          </cell>
          <cell r="B55" t="str">
            <v>ค่าจ้างลูกจ้าง</v>
          </cell>
          <cell r="C55">
            <v>8715120</v>
          </cell>
        </row>
        <row r="56">
          <cell r="A56">
            <v>52010070</v>
          </cell>
          <cell r="B56" t="str">
            <v>สวัสดิการคตท.ลูกจ</v>
          </cell>
          <cell r="C56">
            <v>918000</v>
          </cell>
        </row>
        <row r="57">
          <cell r="A57">
            <v>52011020</v>
          </cell>
          <cell r="B57" t="str">
            <v>เงินสมทบ กสช.</v>
          </cell>
          <cell r="C57">
            <v>4994989.8099999996</v>
          </cell>
        </row>
        <row r="58">
          <cell r="A58">
            <v>52020010</v>
          </cell>
          <cell r="B58" t="str">
            <v>เงินช่วยเหลือค่าไ</v>
          </cell>
          <cell r="C58">
            <v>10255791.27</v>
          </cell>
        </row>
        <row r="59">
          <cell r="A59">
            <v>52020040</v>
          </cell>
          <cell r="B59" t="str">
            <v>เงินช่วยเหลือบุตร</v>
          </cell>
          <cell r="C59">
            <v>397000</v>
          </cell>
        </row>
        <row r="60">
          <cell r="A60">
            <v>52021010</v>
          </cell>
          <cell r="B60" t="str">
            <v>ค่ารักษาพยาบาล-พน</v>
          </cell>
          <cell r="C60">
            <v>2064600</v>
          </cell>
        </row>
        <row r="61">
          <cell r="A61">
            <v>52021020</v>
          </cell>
          <cell r="B61" t="str">
            <v>ค่ารักษา-ครอบครัว</v>
          </cell>
          <cell r="C61">
            <v>2109000</v>
          </cell>
        </row>
        <row r="62">
          <cell r="A62">
            <v>52022060</v>
          </cell>
          <cell r="B62" t="str">
            <v>ค่าพาหนะเดินทาง-ล</v>
          </cell>
          <cell r="C62">
            <v>44200</v>
          </cell>
        </row>
        <row r="63">
          <cell r="A63">
            <v>52022070</v>
          </cell>
          <cell r="B63" t="str">
            <v>ค่าเบี้ยเลี้ยง-ลจ</v>
          </cell>
          <cell r="C63">
            <v>44200</v>
          </cell>
        </row>
        <row r="64">
          <cell r="A64">
            <v>52022080</v>
          </cell>
          <cell r="B64" t="str">
            <v>ค่าที่พัก-ลูกจ้าง</v>
          </cell>
          <cell r="C64">
            <v>44200</v>
          </cell>
        </row>
      </sheetData>
      <sheetData sheetId="25">
        <row r="55">
          <cell r="A55" t="str">
            <v>ส่วนประกอบต้นทุน</v>
          </cell>
          <cell r="B55" t="str">
            <v>ต้นทุนจริง</v>
          </cell>
          <cell r="C55" t="str">
            <v>ต/ทตามแผน</v>
          </cell>
        </row>
        <row r="56">
          <cell r="A56">
            <v>52010010</v>
          </cell>
          <cell r="B56" t="str">
            <v>เงินเดือนพนักงาน</v>
          </cell>
          <cell r="C56">
            <v>61186341.479999997</v>
          </cell>
        </row>
        <row r="57">
          <cell r="A57">
            <v>52010020</v>
          </cell>
          <cell r="B57" t="str">
            <v>ค่าจ้างลูกจ้าง</v>
          </cell>
          <cell r="C57">
            <v>10406052</v>
          </cell>
        </row>
        <row r="58">
          <cell r="A58">
            <v>52010070</v>
          </cell>
          <cell r="B58" t="str">
            <v>สวัสดิการคตท.ลูกจ</v>
          </cell>
          <cell r="C58">
            <v>999000</v>
          </cell>
        </row>
        <row r="59">
          <cell r="A59">
            <v>52011020</v>
          </cell>
          <cell r="B59" t="str">
            <v>เงินสมทบ กสช.</v>
          </cell>
          <cell r="C59">
            <v>6344718.4900000002</v>
          </cell>
        </row>
        <row r="60">
          <cell r="A60">
            <v>52020010</v>
          </cell>
          <cell r="B60" t="str">
            <v>เงินช่วยเหลือค่าไ</v>
          </cell>
          <cell r="C60">
            <v>11858614.199999999</v>
          </cell>
        </row>
        <row r="61">
          <cell r="A61">
            <v>52020040</v>
          </cell>
          <cell r="B61" t="str">
            <v>เงินช่วยเหลือบุตร</v>
          </cell>
          <cell r="C61">
            <v>376500</v>
          </cell>
        </row>
        <row r="62">
          <cell r="A62">
            <v>52021010</v>
          </cell>
          <cell r="B62" t="str">
            <v>ค่ารักษาพยาบาล-พน</v>
          </cell>
          <cell r="C62">
            <v>2213400</v>
          </cell>
        </row>
        <row r="63">
          <cell r="A63">
            <v>52021020</v>
          </cell>
          <cell r="B63" t="str">
            <v>ค่ารักษา-ครอบครัว</v>
          </cell>
          <cell r="C63">
            <v>2261000</v>
          </cell>
        </row>
        <row r="64">
          <cell r="A64">
            <v>52022060</v>
          </cell>
          <cell r="B64" t="str">
            <v>ค่าพาหนะเดินทาง-ล</v>
          </cell>
          <cell r="C64">
            <v>48100</v>
          </cell>
        </row>
        <row r="65">
          <cell r="A65">
            <v>52022070</v>
          </cell>
          <cell r="B65" t="str">
            <v>ค่าเบี้ยเลี้ยง-ลจ</v>
          </cell>
          <cell r="C65">
            <v>48100</v>
          </cell>
        </row>
        <row r="66">
          <cell r="A66">
            <v>52022080</v>
          </cell>
          <cell r="B66" t="str">
            <v>ค่าที่พัก-ลูกจ้าง</v>
          </cell>
          <cell r="C66">
            <v>48100</v>
          </cell>
        </row>
      </sheetData>
      <sheetData sheetId="26">
        <row r="10">
          <cell r="A10" t="str">
            <v>ส่วนประกอบต้นทุน</v>
          </cell>
          <cell r="B10" t="str">
            <v>ต้นทุนจริง</v>
          </cell>
          <cell r="C10" t="str">
            <v>ต/ทตามแผน</v>
          </cell>
        </row>
        <row r="11">
          <cell r="A11">
            <v>52010010</v>
          </cell>
          <cell r="B11" t="str">
            <v>เงินเดือนพนักงาน</v>
          </cell>
          <cell r="C11">
            <v>1258080</v>
          </cell>
        </row>
        <row r="12">
          <cell r="A12">
            <v>52011020</v>
          </cell>
          <cell r="B12" t="str">
            <v>เงินสมทบ กสช.</v>
          </cell>
          <cell r="C12">
            <v>138388.79999999999</v>
          </cell>
        </row>
        <row r="13">
          <cell r="A13">
            <v>52020010</v>
          </cell>
          <cell r="B13" t="str">
            <v>เงินช่วยเหลือค่าไ</v>
          </cell>
          <cell r="C13">
            <v>137808.35999999999</v>
          </cell>
        </row>
        <row r="14">
          <cell r="A14">
            <v>52021010</v>
          </cell>
          <cell r="B14" t="str">
            <v>ค่ารักษาพยาบาล-พน</v>
          </cell>
          <cell r="C14">
            <v>18600</v>
          </cell>
        </row>
        <row r="15">
          <cell r="A15">
            <v>52021020</v>
          </cell>
          <cell r="B15" t="str">
            <v>ค่ารักษา-ครอบครัว</v>
          </cell>
          <cell r="C15">
            <v>19000</v>
          </cell>
        </row>
      </sheetData>
      <sheetData sheetId="27">
        <row r="51">
          <cell r="A51" t="str">
            <v>ส่วนประกอบต้นทุน</v>
          </cell>
          <cell r="B51" t="str">
            <v>ต้นทุนจริง</v>
          </cell>
          <cell r="C51" t="str">
            <v>ต/ทตามแผน</v>
          </cell>
        </row>
        <row r="52">
          <cell r="A52">
            <v>52010010</v>
          </cell>
          <cell r="B52" t="str">
            <v>เงินเดือนพนักงาน</v>
          </cell>
          <cell r="C52">
            <v>48216027.18</v>
          </cell>
        </row>
        <row r="53">
          <cell r="A53">
            <v>52010020</v>
          </cell>
          <cell r="B53" t="str">
            <v>ค่าจ้างลูกจ้าง</v>
          </cell>
          <cell r="C53">
            <v>9573816</v>
          </cell>
        </row>
        <row r="54">
          <cell r="A54">
            <v>52010070</v>
          </cell>
          <cell r="B54" t="str">
            <v>สวัสดิการคตท.ลูกจ</v>
          </cell>
          <cell r="C54">
            <v>918000</v>
          </cell>
        </row>
        <row r="55">
          <cell r="A55">
            <v>52011020</v>
          </cell>
          <cell r="B55" t="str">
            <v>เงินสมทบ กสช.</v>
          </cell>
          <cell r="C55">
            <v>4973288.45</v>
          </cell>
        </row>
        <row r="56">
          <cell r="A56">
            <v>52020010</v>
          </cell>
          <cell r="B56" t="str">
            <v>เงินช่วยเหลือค่าไ</v>
          </cell>
          <cell r="C56">
            <v>9636560.8200000003</v>
          </cell>
        </row>
        <row r="57">
          <cell r="A57">
            <v>52020040</v>
          </cell>
          <cell r="B57" t="str">
            <v>เงินช่วยเหลือบุตร</v>
          </cell>
          <cell r="C57">
            <v>288000</v>
          </cell>
        </row>
        <row r="58">
          <cell r="A58">
            <v>52021010</v>
          </cell>
          <cell r="B58" t="str">
            <v>ค่ารักษาพยาบาล-พน</v>
          </cell>
          <cell r="C58">
            <v>1785600</v>
          </cell>
        </row>
        <row r="59">
          <cell r="A59">
            <v>52021020</v>
          </cell>
          <cell r="B59" t="str">
            <v>ค่ารักษา-ครอบครัว</v>
          </cell>
          <cell r="C59">
            <v>1824000</v>
          </cell>
        </row>
        <row r="60">
          <cell r="A60">
            <v>52022060</v>
          </cell>
          <cell r="B60" t="str">
            <v>ค่าพาหนะเดินทาง-ล</v>
          </cell>
          <cell r="C60">
            <v>44200</v>
          </cell>
        </row>
        <row r="61">
          <cell r="A61">
            <v>52022070</v>
          </cell>
          <cell r="B61" t="str">
            <v>ค่าเบี้ยเลี้ยง-ลจ</v>
          </cell>
          <cell r="C61">
            <v>44200</v>
          </cell>
        </row>
        <row r="62">
          <cell r="A62">
            <v>52022080</v>
          </cell>
          <cell r="B62" t="str">
            <v>ค่าที่พัก-ลูกจ้าง</v>
          </cell>
          <cell r="C62">
            <v>44200</v>
          </cell>
        </row>
      </sheetData>
      <sheetData sheetId="28"/>
      <sheetData sheetId="29">
        <row r="46">
          <cell r="A46" t="str">
            <v>ส่วนประกอบต้นทุน</v>
          </cell>
          <cell r="B46" t="str">
            <v>ต้นทุนจริง</v>
          </cell>
          <cell r="C46" t="str">
            <v>ต/ทตามแผน</v>
          </cell>
        </row>
        <row r="47">
          <cell r="A47">
            <v>52010010</v>
          </cell>
          <cell r="B47" t="str">
            <v>เงินเดือนพนักงาน</v>
          </cell>
          <cell r="C47">
            <v>40417628.460000001</v>
          </cell>
        </row>
        <row r="48">
          <cell r="A48">
            <v>52010020</v>
          </cell>
          <cell r="B48" t="str">
            <v>ค่าจ้างลูกจ้าง</v>
          </cell>
          <cell r="C48">
            <v>8208276.9000000004</v>
          </cell>
        </row>
        <row r="49">
          <cell r="A49">
            <v>52010070</v>
          </cell>
          <cell r="B49" t="str">
            <v>สวัสดิการคตท.ลูกจ</v>
          </cell>
          <cell r="C49">
            <v>837000</v>
          </cell>
        </row>
        <row r="50">
          <cell r="A50">
            <v>52011020</v>
          </cell>
          <cell r="B50" t="str">
            <v>เงินสมทบ กสช.</v>
          </cell>
          <cell r="C50">
            <v>4155690.08</v>
          </cell>
        </row>
        <row r="51">
          <cell r="A51">
            <v>52020010</v>
          </cell>
          <cell r="B51" t="str">
            <v>เงินช่วยเหลือค่าไ</v>
          </cell>
          <cell r="C51">
            <v>8098220.1299999999</v>
          </cell>
        </row>
        <row r="52">
          <cell r="A52">
            <v>52020040</v>
          </cell>
          <cell r="B52" t="str">
            <v>เงินช่วยเหลือบุตร</v>
          </cell>
          <cell r="C52">
            <v>235000</v>
          </cell>
        </row>
        <row r="53">
          <cell r="A53">
            <v>52021010</v>
          </cell>
          <cell r="B53" t="str">
            <v>ค่ารักษาพยาบาล-พน</v>
          </cell>
          <cell r="C53">
            <v>1599600</v>
          </cell>
        </row>
        <row r="54">
          <cell r="A54">
            <v>52021020</v>
          </cell>
          <cell r="B54" t="str">
            <v>ค่ารักษา-ครอบครัว</v>
          </cell>
          <cell r="C54">
            <v>1634000</v>
          </cell>
        </row>
        <row r="55">
          <cell r="A55">
            <v>52022060</v>
          </cell>
          <cell r="B55" t="str">
            <v>ค่าพาหนะเดินทาง-ล</v>
          </cell>
          <cell r="C55">
            <v>40300</v>
          </cell>
        </row>
        <row r="56">
          <cell r="A56">
            <v>52022070</v>
          </cell>
          <cell r="B56" t="str">
            <v>ค่าเบี้ยเลี้ยง-ลจ</v>
          </cell>
          <cell r="C56">
            <v>40300</v>
          </cell>
        </row>
        <row r="57">
          <cell r="A57">
            <v>52022080</v>
          </cell>
          <cell r="B57" t="str">
            <v>ค่าที่พัก-ลูกจ้าง</v>
          </cell>
          <cell r="C57">
            <v>40300</v>
          </cell>
        </row>
      </sheetData>
      <sheetData sheetId="30">
        <row r="54">
          <cell r="A54" t="str">
            <v>ส่วนประกอบต้นทุน</v>
          </cell>
          <cell r="B54" t="str">
            <v>ต้นทุนจริง</v>
          </cell>
          <cell r="C54" t="str">
            <v>ต/ทตามแผน</v>
          </cell>
        </row>
        <row r="55">
          <cell r="A55">
            <v>52010010</v>
          </cell>
          <cell r="B55" t="str">
            <v>เงินเดือนพนักงาน</v>
          </cell>
          <cell r="C55">
            <v>20043950.039999999</v>
          </cell>
        </row>
        <row r="56">
          <cell r="A56">
            <v>52010020</v>
          </cell>
          <cell r="B56" t="str">
            <v>ค่าจ้างลูกจ้าง</v>
          </cell>
          <cell r="C56">
            <v>4366488</v>
          </cell>
        </row>
        <row r="57">
          <cell r="A57">
            <v>52010070</v>
          </cell>
          <cell r="B57" t="str">
            <v>สวัสดิการคตท.ลูกจ</v>
          </cell>
          <cell r="C57">
            <v>459000</v>
          </cell>
        </row>
        <row r="58">
          <cell r="A58">
            <v>52011020</v>
          </cell>
          <cell r="B58" t="str">
            <v>เงินสมทบ กสช.</v>
          </cell>
          <cell r="C58">
            <v>2052959.49</v>
          </cell>
        </row>
        <row r="59">
          <cell r="A59">
            <v>52020010</v>
          </cell>
          <cell r="B59" t="str">
            <v>เงินช่วยเหลือค่าไ</v>
          </cell>
          <cell r="C59">
            <v>3975230.94</v>
          </cell>
        </row>
        <row r="60">
          <cell r="A60">
            <v>52020040</v>
          </cell>
          <cell r="B60" t="str">
            <v>เงินช่วยเหลือบุตร</v>
          </cell>
          <cell r="C60">
            <v>94500</v>
          </cell>
        </row>
        <row r="61">
          <cell r="A61">
            <v>52021010</v>
          </cell>
          <cell r="B61" t="str">
            <v>ค่ารักษาพยาบาล-พน</v>
          </cell>
          <cell r="C61">
            <v>781200</v>
          </cell>
        </row>
        <row r="62">
          <cell r="A62">
            <v>52021020</v>
          </cell>
          <cell r="B62" t="str">
            <v>ค่ารักษา-ครอบครัว</v>
          </cell>
          <cell r="C62">
            <v>798000</v>
          </cell>
        </row>
        <row r="63">
          <cell r="A63">
            <v>52022060</v>
          </cell>
          <cell r="B63" t="str">
            <v>ค่าพาหนะเดินทาง-ล</v>
          </cell>
          <cell r="C63">
            <v>22100</v>
          </cell>
        </row>
        <row r="64">
          <cell r="A64">
            <v>52022070</v>
          </cell>
          <cell r="B64" t="str">
            <v>ค่าเบี้ยเลี้ยง-ลจ</v>
          </cell>
          <cell r="C64">
            <v>22100</v>
          </cell>
        </row>
        <row r="65">
          <cell r="A65">
            <v>52022080</v>
          </cell>
          <cell r="B65" t="str">
            <v>ค่าที่พัก-ลูกจ้าง</v>
          </cell>
          <cell r="C65">
            <v>22100</v>
          </cell>
        </row>
      </sheetData>
      <sheetData sheetId="31">
        <row r="10">
          <cell r="P10" t="str">
            <v>ส่วนประกอบต้นทุน</v>
          </cell>
          <cell r="Q10" t="str">
            <v>ชื่อ</v>
          </cell>
          <cell r="R10" t="str">
            <v>ต/ทตามแผน</v>
          </cell>
        </row>
        <row r="11">
          <cell r="P11">
            <v>52010010</v>
          </cell>
          <cell r="Q11" t="str">
            <v>เงินเดือนพนักงาน</v>
          </cell>
          <cell r="R11">
            <v>24134821.5</v>
          </cell>
        </row>
        <row r="12">
          <cell r="P12">
            <v>52010020</v>
          </cell>
          <cell r="Q12" t="str">
            <v>ค่าจ้างลูกจ้าง</v>
          </cell>
          <cell r="R12">
            <v>3386448</v>
          </cell>
        </row>
        <row r="13">
          <cell r="P13">
            <v>52010070</v>
          </cell>
          <cell r="Q13" t="str">
            <v>สวัสดิการคตท.ลูกจ</v>
          </cell>
          <cell r="R13">
            <v>351000</v>
          </cell>
        </row>
        <row r="14">
          <cell r="P14">
            <v>52011020</v>
          </cell>
          <cell r="Q14" t="str">
            <v>เงินสมทบ กสช.</v>
          </cell>
          <cell r="R14">
            <v>2460588.21</v>
          </cell>
        </row>
        <row r="15">
          <cell r="P15">
            <v>52020010</v>
          </cell>
          <cell r="Q15" t="str">
            <v>เงินช่วยเหลือค่าไ</v>
          </cell>
          <cell r="R15">
            <v>4992241.0199999996</v>
          </cell>
        </row>
        <row r="16">
          <cell r="P16">
            <v>52020040</v>
          </cell>
          <cell r="Q16" t="str">
            <v>เงินช่วยเหลือบุตร</v>
          </cell>
          <cell r="R16">
            <v>239500</v>
          </cell>
        </row>
        <row r="17">
          <cell r="P17">
            <v>52021010</v>
          </cell>
          <cell r="Q17" t="str">
            <v>ค่ารักษาพยาบาล-พน</v>
          </cell>
          <cell r="R17">
            <v>1004400</v>
          </cell>
        </row>
        <row r="18">
          <cell r="P18">
            <v>52021020</v>
          </cell>
          <cell r="Q18" t="str">
            <v>ค่ารักษา-ครอบครัว</v>
          </cell>
          <cell r="R18">
            <v>1026000</v>
          </cell>
        </row>
        <row r="19">
          <cell r="P19">
            <v>52022060</v>
          </cell>
          <cell r="Q19" t="str">
            <v>ค่าพาหนะเดินทาง-ล</v>
          </cell>
          <cell r="R19">
            <v>16900</v>
          </cell>
        </row>
        <row r="20">
          <cell r="P20">
            <v>52022070</v>
          </cell>
          <cell r="Q20" t="str">
            <v>ค่าเบี้ยเลี้ยง-ลจ</v>
          </cell>
          <cell r="R20">
            <v>16900</v>
          </cell>
        </row>
        <row r="21">
          <cell r="P21">
            <v>52022080</v>
          </cell>
          <cell r="Q21" t="str">
            <v>ค่าที่พัก-ลูกจ้าง</v>
          </cell>
          <cell r="R21">
            <v>16900</v>
          </cell>
        </row>
      </sheetData>
      <sheetData sheetId="32">
        <row r="47">
          <cell r="A47" t="str">
            <v>ส่วนประกอบต้นทุน</v>
          </cell>
          <cell r="B47" t="str">
            <v>ต้นทุนจริง</v>
          </cell>
          <cell r="C47" t="str">
            <v>ต/ทตามแผน</v>
          </cell>
        </row>
        <row r="48">
          <cell r="A48">
            <v>52010010</v>
          </cell>
          <cell r="B48" t="str">
            <v>เงินเดือนพนักงาน</v>
          </cell>
          <cell r="C48">
            <v>37156231.259999998</v>
          </cell>
        </row>
        <row r="49">
          <cell r="A49">
            <v>52010020</v>
          </cell>
          <cell r="B49" t="str">
            <v>ค่าจ้างลูกจ้าง</v>
          </cell>
          <cell r="C49">
            <v>6281868</v>
          </cell>
        </row>
        <row r="50">
          <cell r="A50">
            <v>52010070</v>
          </cell>
          <cell r="B50" t="str">
            <v>สวัสดิการคตท.ลูกจ</v>
          </cell>
          <cell r="C50">
            <v>621000</v>
          </cell>
        </row>
        <row r="51">
          <cell r="A51">
            <v>52011020</v>
          </cell>
          <cell r="B51" t="str">
            <v>เงินสมทบ กสช.</v>
          </cell>
          <cell r="C51">
            <v>3837769.36</v>
          </cell>
        </row>
        <row r="52">
          <cell r="A52">
            <v>52020010</v>
          </cell>
          <cell r="B52" t="str">
            <v>เงินช่วยเหลือค่าไ</v>
          </cell>
          <cell r="C52">
            <v>7363806.6900000004</v>
          </cell>
        </row>
        <row r="53">
          <cell r="A53">
            <v>52020040</v>
          </cell>
          <cell r="B53" t="str">
            <v>เงินช่วยเหลือบุตร</v>
          </cell>
          <cell r="C53">
            <v>257000</v>
          </cell>
        </row>
        <row r="54">
          <cell r="A54">
            <v>52021010</v>
          </cell>
          <cell r="B54" t="str">
            <v>ค่ารักษาพยาบาล-พน</v>
          </cell>
          <cell r="C54">
            <v>1376400</v>
          </cell>
        </row>
        <row r="55">
          <cell r="A55">
            <v>52021020</v>
          </cell>
          <cell r="B55" t="str">
            <v>ค่ารักษา-ครอบครัว</v>
          </cell>
          <cell r="C55">
            <v>1406000</v>
          </cell>
        </row>
        <row r="56">
          <cell r="A56">
            <v>52022060</v>
          </cell>
          <cell r="B56" t="str">
            <v>ค่าพาหนะเดินทาง-ล</v>
          </cell>
          <cell r="C56">
            <v>29900</v>
          </cell>
        </row>
        <row r="57">
          <cell r="A57">
            <v>52022070</v>
          </cell>
          <cell r="B57" t="str">
            <v>ค่าเบี้ยเลี้ยง-ลจ</v>
          </cell>
          <cell r="C57">
            <v>29900</v>
          </cell>
        </row>
        <row r="58">
          <cell r="A58">
            <v>52022080</v>
          </cell>
          <cell r="B58" t="str">
            <v>ค่าที่พัก-ลูกจ้าง</v>
          </cell>
          <cell r="C58">
            <v>29900</v>
          </cell>
        </row>
      </sheetData>
      <sheetData sheetId="33">
        <row r="45">
          <cell r="A45" t="str">
            <v>ส่วนประกอบต้นทุน</v>
          </cell>
          <cell r="B45" t="str">
            <v>ต้นทุนจริง</v>
          </cell>
          <cell r="C45" t="str">
            <v>ต/ทตามแผน</v>
          </cell>
        </row>
        <row r="46">
          <cell r="A46">
            <v>52010010</v>
          </cell>
          <cell r="B46" t="str">
            <v>เงินเดือนพนักงาน</v>
          </cell>
          <cell r="C46">
            <v>34099697.100000001</v>
          </cell>
        </row>
        <row r="47">
          <cell r="A47">
            <v>52010020</v>
          </cell>
          <cell r="B47" t="str">
            <v>ค่าจ้างลูกจ้าง</v>
          </cell>
          <cell r="C47">
            <v>8352978.2999999998</v>
          </cell>
        </row>
        <row r="48">
          <cell r="A48">
            <v>52010070</v>
          </cell>
          <cell r="B48" t="str">
            <v>สวัสดิการคตท.ลูกจ</v>
          </cell>
          <cell r="C48">
            <v>864000</v>
          </cell>
        </row>
        <row r="49">
          <cell r="A49">
            <v>52011020</v>
          </cell>
          <cell r="B49" t="str">
            <v>เงินสมทบ กสช.</v>
          </cell>
          <cell r="C49">
            <v>3461908.31</v>
          </cell>
        </row>
        <row r="50">
          <cell r="A50">
            <v>52020010</v>
          </cell>
          <cell r="B50" t="str">
            <v>เงินช่วยเหลือค่าไ</v>
          </cell>
          <cell r="C50">
            <v>7001841.0599999996</v>
          </cell>
        </row>
        <row r="51">
          <cell r="A51">
            <v>52020040</v>
          </cell>
          <cell r="B51" t="str">
            <v>เงินช่วยเหลือบุตร</v>
          </cell>
          <cell r="C51">
            <v>234000</v>
          </cell>
        </row>
        <row r="52">
          <cell r="A52">
            <v>52021010</v>
          </cell>
          <cell r="B52" t="str">
            <v>ค่ารักษาพยาบาล-พน</v>
          </cell>
          <cell r="C52">
            <v>1395000</v>
          </cell>
        </row>
        <row r="53">
          <cell r="A53">
            <v>52021020</v>
          </cell>
          <cell r="B53" t="str">
            <v>ค่ารักษา-ครอบครัว</v>
          </cell>
          <cell r="C53">
            <v>1425000</v>
          </cell>
        </row>
        <row r="54">
          <cell r="A54">
            <v>52022060</v>
          </cell>
          <cell r="B54" t="str">
            <v>ค่าพาหนะเดินทาง-ล</v>
          </cell>
          <cell r="C54">
            <v>41600</v>
          </cell>
        </row>
        <row r="55">
          <cell r="A55">
            <v>52022070</v>
          </cell>
          <cell r="B55" t="str">
            <v>ค่าเบี้ยเลี้ยง-ลจ</v>
          </cell>
          <cell r="C55">
            <v>41600</v>
          </cell>
        </row>
        <row r="56">
          <cell r="A56">
            <v>52022080</v>
          </cell>
          <cell r="B56" t="str">
            <v>ค่าที่พัก-ลูกจ้าง</v>
          </cell>
          <cell r="C56">
            <v>41600</v>
          </cell>
        </row>
      </sheetData>
      <sheetData sheetId="34">
        <row r="43">
          <cell r="A43" t="str">
            <v>ส่วนประกอบต้นทุน</v>
          </cell>
          <cell r="B43" t="str">
            <v>ต้นทุนจริง</v>
          </cell>
          <cell r="C43" t="str">
            <v>ต/ทตามแผน</v>
          </cell>
        </row>
        <row r="44">
          <cell r="A44">
            <v>52010010</v>
          </cell>
          <cell r="B44" t="str">
            <v>เงินเดือนพนักงาน</v>
          </cell>
          <cell r="C44">
            <v>26584392</v>
          </cell>
        </row>
        <row r="45">
          <cell r="A45">
            <v>52010020</v>
          </cell>
          <cell r="B45" t="str">
            <v>ค่าจ้างลูกจ้าง</v>
          </cell>
          <cell r="C45">
            <v>4747524</v>
          </cell>
        </row>
        <row r="46">
          <cell r="A46">
            <v>52010070</v>
          </cell>
          <cell r="B46" t="str">
            <v>สวัสดิการคตท.ลูกจ</v>
          </cell>
          <cell r="C46">
            <v>486000</v>
          </cell>
        </row>
        <row r="47">
          <cell r="A47">
            <v>52011020</v>
          </cell>
          <cell r="B47" t="str">
            <v>เงินสมทบ กสช.</v>
          </cell>
          <cell r="C47">
            <v>2720685.07</v>
          </cell>
        </row>
        <row r="48">
          <cell r="A48">
            <v>52020010</v>
          </cell>
          <cell r="B48" t="str">
            <v>เงินช่วยเหลือค่าไ</v>
          </cell>
          <cell r="C48">
            <v>5225844.9000000004</v>
          </cell>
        </row>
        <row r="49">
          <cell r="A49">
            <v>52020040</v>
          </cell>
          <cell r="B49" t="str">
            <v>เงินช่วยเหลือบุตร</v>
          </cell>
          <cell r="C49">
            <v>162000</v>
          </cell>
        </row>
        <row r="50">
          <cell r="A50">
            <v>52021010</v>
          </cell>
          <cell r="B50" t="str">
            <v>ค่ารักษาพยาบาล-พน</v>
          </cell>
          <cell r="C50">
            <v>1041600</v>
          </cell>
        </row>
        <row r="51">
          <cell r="A51">
            <v>52021020</v>
          </cell>
          <cell r="B51" t="str">
            <v>ค่ารักษา-ครอบครัว</v>
          </cell>
          <cell r="C51">
            <v>1064000</v>
          </cell>
        </row>
        <row r="52">
          <cell r="A52">
            <v>52022060</v>
          </cell>
          <cell r="B52" t="str">
            <v>ค่าพาหนะเดินทาง-ล</v>
          </cell>
          <cell r="C52">
            <v>23400</v>
          </cell>
        </row>
        <row r="53">
          <cell r="A53">
            <v>52022070</v>
          </cell>
          <cell r="B53" t="str">
            <v>ค่าเบี้ยเลี้ยง-ลจ</v>
          </cell>
          <cell r="C53">
            <v>23400</v>
          </cell>
        </row>
        <row r="54">
          <cell r="A54">
            <v>52022080</v>
          </cell>
          <cell r="B54" t="str">
            <v>ค่าที่พัก-ลูกจ้าง</v>
          </cell>
          <cell r="C54">
            <v>23400</v>
          </cell>
        </row>
      </sheetData>
      <sheetData sheetId="35">
        <row r="42">
          <cell r="A42" t="str">
            <v>ส่วนประกอบต้นทุน</v>
          </cell>
          <cell r="B42" t="str">
            <v>ต้นทุนจริง</v>
          </cell>
          <cell r="C42" t="str">
            <v>ต/ทตามแผน</v>
          </cell>
        </row>
        <row r="43">
          <cell r="A43">
            <v>52010010</v>
          </cell>
          <cell r="B43" t="str">
            <v>เงินเดือนพนักงาน</v>
          </cell>
          <cell r="C43">
            <v>30032318.280000001</v>
          </cell>
        </row>
        <row r="44">
          <cell r="A44">
            <v>52010020</v>
          </cell>
          <cell r="B44" t="str">
            <v>ค่าจ้างลูกจ้าง</v>
          </cell>
          <cell r="C44">
            <v>5134641.0599999996</v>
          </cell>
        </row>
        <row r="45">
          <cell r="A45">
            <v>52010070</v>
          </cell>
          <cell r="B45" t="str">
            <v>สวัสดิการคตท.ลูกจ</v>
          </cell>
          <cell r="C45">
            <v>486000</v>
          </cell>
        </row>
        <row r="46">
          <cell r="A46">
            <v>52011020</v>
          </cell>
          <cell r="B46" t="str">
            <v>เงินสมทบ กสช.</v>
          </cell>
          <cell r="C46">
            <v>3066055.54</v>
          </cell>
        </row>
        <row r="47">
          <cell r="A47">
            <v>52020010</v>
          </cell>
          <cell r="B47" t="str">
            <v>เงินช่วยเหลือค่าไ</v>
          </cell>
          <cell r="C47">
            <v>6097310.1299999999</v>
          </cell>
        </row>
        <row r="48">
          <cell r="A48">
            <v>52020040</v>
          </cell>
          <cell r="B48" t="str">
            <v>เงินช่วยเหลือบุตร</v>
          </cell>
          <cell r="C48">
            <v>198000</v>
          </cell>
        </row>
        <row r="49">
          <cell r="A49">
            <v>52021010</v>
          </cell>
          <cell r="B49" t="str">
            <v>ค่ารักษาพยาบาล-พน</v>
          </cell>
          <cell r="C49">
            <v>1227600</v>
          </cell>
        </row>
        <row r="50">
          <cell r="A50">
            <v>52021020</v>
          </cell>
          <cell r="B50" t="str">
            <v>ค่ารักษา-ครอบครัว</v>
          </cell>
          <cell r="C50">
            <v>1254000</v>
          </cell>
        </row>
        <row r="51">
          <cell r="A51">
            <v>52022060</v>
          </cell>
          <cell r="B51" t="str">
            <v>ค่าพาหนะเดินทาง-ล</v>
          </cell>
          <cell r="C51">
            <v>23400</v>
          </cell>
        </row>
        <row r="52">
          <cell r="A52">
            <v>52022070</v>
          </cell>
          <cell r="B52" t="str">
            <v>ค่าเบี้ยเลี้ยง-ลจ</v>
          </cell>
          <cell r="C52">
            <v>23400</v>
          </cell>
        </row>
        <row r="53">
          <cell r="A53">
            <v>52022080</v>
          </cell>
          <cell r="B53" t="str">
            <v>ค่าที่พัก-ลูกจ้าง</v>
          </cell>
          <cell r="C53">
            <v>23400</v>
          </cell>
        </row>
      </sheetData>
      <sheetData sheetId="36">
        <row r="39">
          <cell r="A39" t="str">
            <v>ส่วนประกอบต้นทุน</v>
          </cell>
          <cell r="B39" t="str">
            <v>ต้นทุนจริง</v>
          </cell>
          <cell r="C39" t="str">
            <v>ต/ทตามแผน</v>
          </cell>
        </row>
        <row r="40">
          <cell r="A40">
            <v>52010010</v>
          </cell>
          <cell r="B40" t="str">
            <v>เงินเดือนพนักงาน</v>
          </cell>
          <cell r="C40">
            <v>23761198.079999998</v>
          </cell>
        </row>
        <row r="41">
          <cell r="A41">
            <v>52010020</v>
          </cell>
          <cell r="B41" t="str">
            <v>ค่าจ้างลูกจ้าง</v>
          </cell>
          <cell r="C41">
            <v>6129768</v>
          </cell>
        </row>
        <row r="42">
          <cell r="A42">
            <v>52010070</v>
          </cell>
          <cell r="B42" t="str">
            <v>สวัสดิการคตท.ลูกจ</v>
          </cell>
          <cell r="C42">
            <v>621000</v>
          </cell>
        </row>
        <row r="43">
          <cell r="A43">
            <v>52011020</v>
          </cell>
          <cell r="B43" t="str">
            <v>เงินสมทบ กสช.</v>
          </cell>
          <cell r="C43">
            <v>2370600.27</v>
          </cell>
        </row>
        <row r="44">
          <cell r="A44">
            <v>52020010</v>
          </cell>
          <cell r="B44" t="str">
            <v>เงินช่วยเหลือค่าไ</v>
          </cell>
          <cell r="C44">
            <v>5199486.99</v>
          </cell>
        </row>
        <row r="45">
          <cell r="A45">
            <v>52020040</v>
          </cell>
          <cell r="B45" t="str">
            <v>เงินช่วยเหลือบุตร</v>
          </cell>
          <cell r="C45">
            <v>147500</v>
          </cell>
        </row>
        <row r="46">
          <cell r="A46">
            <v>52021010</v>
          </cell>
          <cell r="B46" t="str">
            <v>ค่ารักษาพยาบาล-พน</v>
          </cell>
          <cell r="C46">
            <v>1060200</v>
          </cell>
        </row>
        <row r="47">
          <cell r="A47">
            <v>52021020</v>
          </cell>
          <cell r="B47" t="str">
            <v>ค่ารักษา-ครอบครัว</v>
          </cell>
          <cell r="C47">
            <v>1083000</v>
          </cell>
        </row>
        <row r="48">
          <cell r="A48">
            <v>52022060</v>
          </cell>
          <cell r="B48" t="str">
            <v>ค่าพาหนะเดินทาง-ล</v>
          </cell>
          <cell r="C48">
            <v>29900</v>
          </cell>
        </row>
        <row r="49">
          <cell r="A49">
            <v>52022070</v>
          </cell>
          <cell r="B49" t="str">
            <v>ค่าเบี้ยเลี้ยง-ลจ</v>
          </cell>
          <cell r="C49">
            <v>29900</v>
          </cell>
        </row>
        <row r="50">
          <cell r="A50">
            <v>52022080</v>
          </cell>
          <cell r="B50" t="str">
            <v>ค่าที่พัก-ลูกจ้าง</v>
          </cell>
          <cell r="C50">
            <v>29900</v>
          </cell>
        </row>
      </sheetData>
      <sheetData sheetId="37">
        <row r="43">
          <cell r="A43" t="str">
            <v>ส่วนประกอบต้นทุน</v>
          </cell>
          <cell r="B43" t="str">
            <v>ต้นทุนจริง</v>
          </cell>
          <cell r="C43" t="str">
            <v>ต/ทตามแผน</v>
          </cell>
        </row>
        <row r="44">
          <cell r="A44">
            <v>52010010</v>
          </cell>
          <cell r="B44" t="str">
            <v>เงินเดือนพนักงาน</v>
          </cell>
          <cell r="C44">
            <v>24561097.5</v>
          </cell>
        </row>
        <row r="45">
          <cell r="A45">
            <v>52010020</v>
          </cell>
          <cell r="B45" t="str">
            <v>ค่าจ้างลูกจ้าง</v>
          </cell>
          <cell r="C45">
            <v>4811760</v>
          </cell>
        </row>
        <row r="46">
          <cell r="A46">
            <v>52010070</v>
          </cell>
          <cell r="B46" t="str">
            <v>สวัสดิการคตท.ลูกจ</v>
          </cell>
          <cell r="C46">
            <v>540000</v>
          </cell>
        </row>
        <row r="47">
          <cell r="A47">
            <v>52011020</v>
          </cell>
          <cell r="B47" t="str">
            <v>เงินสมทบ กสช.</v>
          </cell>
          <cell r="C47">
            <v>2465218.5499999998</v>
          </cell>
        </row>
        <row r="48">
          <cell r="A48">
            <v>52020010</v>
          </cell>
          <cell r="B48" t="str">
            <v>เงินช่วยเหลือค่าไ</v>
          </cell>
          <cell r="C48">
            <v>4953870.0599999996</v>
          </cell>
        </row>
        <row r="49">
          <cell r="A49">
            <v>52020040</v>
          </cell>
          <cell r="B49" t="str">
            <v>เงินช่วยเหลือบุตร</v>
          </cell>
          <cell r="C49">
            <v>127500</v>
          </cell>
        </row>
        <row r="50">
          <cell r="A50">
            <v>52021010</v>
          </cell>
          <cell r="B50" t="str">
            <v>ค่ารักษาพยาบาล-พน</v>
          </cell>
          <cell r="C50">
            <v>1078800</v>
          </cell>
        </row>
        <row r="51">
          <cell r="A51">
            <v>52021020</v>
          </cell>
          <cell r="B51" t="str">
            <v>ค่ารักษา-ครอบครัว</v>
          </cell>
          <cell r="C51">
            <v>1102000</v>
          </cell>
        </row>
        <row r="52">
          <cell r="A52">
            <v>52022060</v>
          </cell>
          <cell r="B52" t="str">
            <v>ค่าพาหนะเดินทาง-ล</v>
          </cell>
          <cell r="C52">
            <v>26000</v>
          </cell>
        </row>
        <row r="53">
          <cell r="A53">
            <v>52022070</v>
          </cell>
          <cell r="B53" t="str">
            <v>ค่าเบี้ยเลี้ยง-ลจ</v>
          </cell>
          <cell r="C53">
            <v>26000</v>
          </cell>
        </row>
        <row r="54">
          <cell r="A54">
            <v>52022080</v>
          </cell>
          <cell r="B54" t="str">
            <v>ค่าที่พัก-ลูกจ้าง</v>
          </cell>
          <cell r="C54">
            <v>26000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รวม1-2"/>
      <sheetName val="รวม3"/>
      <sheetName val="รวม3 (2)"/>
      <sheetName val="คิว485"/>
      <sheetName val="serverจ107_64"/>
      <sheetName val="Server G7"/>
      <sheetName val="Server G5"/>
      <sheetName val="คิว จ.135_63"/>
      <sheetName val="อปก.ตรวจเครือข่าย"/>
      <sheetName val="LED"/>
      <sheetName val="Qบ25_63"/>
      <sheetName val="Qเร่งด่วนปี57"/>
      <sheetName val="UPS 30KVA"/>
      <sheetName val="ITSM SW"/>
      <sheetName val="ITSM HW"/>
      <sheetName val="Line85_4"/>
      <sheetName val="Line Printerบ94_63"/>
      <sheetName val="ชุดควบคุมป้าย"/>
      <sheetName val="NSIบ.69"/>
      <sheetName val="wireless"/>
      <sheetName val="Switchจ.173"/>
      <sheetName val="UPS2 K"/>
      <sheetName val="Data"/>
      <sheetName val="Switch1-2"/>
      <sheetName val="Routerเขต"/>
      <sheetName val="network_11"/>
      <sheetName val="สถานี24"/>
      <sheetName val="VPN ชั้น 3"/>
      <sheetName val="Router3"/>
      <sheetName val="Sheet1"/>
      <sheetName val="Sheet2"/>
    </sheetNames>
    <sheetDataSet>
      <sheetData sheetId="0"/>
      <sheetData sheetId="1">
        <row r="17">
          <cell r="C17">
            <v>2199416</v>
          </cell>
          <cell r="D17">
            <v>154105</v>
          </cell>
          <cell r="E17">
            <v>126265</v>
          </cell>
          <cell r="F17">
            <v>83168</v>
          </cell>
          <cell r="G17">
            <v>85973</v>
          </cell>
          <cell r="H17">
            <v>106772</v>
          </cell>
          <cell r="I17">
            <v>62244</v>
          </cell>
          <cell r="J17">
            <v>85973</v>
          </cell>
          <cell r="K17">
            <v>38640</v>
          </cell>
          <cell r="L17">
            <v>85973</v>
          </cell>
          <cell r="M17">
            <v>38640</v>
          </cell>
          <cell r="N17">
            <v>38640</v>
          </cell>
          <cell r="O17">
            <v>23604</v>
          </cell>
          <cell r="P17">
            <v>31122</v>
          </cell>
          <cell r="Q17">
            <v>3160535</v>
          </cell>
        </row>
      </sheetData>
      <sheetData sheetId="2">
        <row r="17">
          <cell r="C17">
            <v>23604</v>
          </cell>
          <cell r="D17">
            <v>71539</v>
          </cell>
          <cell r="E17">
            <v>7518</v>
          </cell>
          <cell r="F17">
            <v>24206</v>
          </cell>
          <cell r="G17">
            <v>24206</v>
          </cell>
          <cell r="H17">
            <v>7518</v>
          </cell>
          <cell r="I17">
            <v>24206</v>
          </cell>
          <cell r="J17">
            <v>16688</v>
          </cell>
          <cell r="K17">
            <v>16688</v>
          </cell>
          <cell r="L17">
            <v>24206</v>
          </cell>
          <cell r="M17">
            <v>24206</v>
          </cell>
          <cell r="N17">
            <v>24206</v>
          </cell>
          <cell r="O17">
            <v>24206</v>
          </cell>
          <cell r="P17">
            <v>7518</v>
          </cell>
          <cell r="Q17">
            <v>31122</v>
          </cell>
          <cell r="R17">
            <v>16688</v>
          </cell>
          <cell r="S17">
            <v>16688</v>
          </cell>
          <cell r="T17">
            <v>24206</v>
          </cell>
          <cell r="U17">
            <v>24206</v>
          </cell>
          <cell r="V17">
            <v>16688</v>
          </cell>
          <cell r="W17">
            <v>24206</v>
          </cell>
          <cell r="X17">
            <v>16688</v>
          </cell>
          <cell r="Y17">
            <v>16688</v>
          </cell>
          <cell r="Z17">
            <v>24206</v>
          </cell>
          <cell r="AA17">
            <v>16688</v>
          </cell>
          <cell r="AB17">
            <v>548589</v>
          </cell>
        </row>
      </sheetData>
      <sheetData sheetId="3">
        <row r="16">
          <cell r="C16">
            <v>16688</v>
          </cell>
        </row>
        <row r="17">
          <cell r="D17">
            <v>16688</v>
          </cell>
          <cell r="E17">
            <v>16688</v>
          </cell>
          <cell r="F17">
            <v>16688</v>
          </cell>
          <cell r="G17">
            <v>16688</v>
          </cell>
          <cell r="H17">
            <v>16688</v>
          </cell>
          <cell r="I17">
            <v>16688</v>
          </cell>
          <cell r="J17">
            <v>16688</v>
          </cell>
          <cell r="K17">
            <v>16688</v>
          </cell>
          <cell r="L17">
            <v>16688</v>
          </cell>
          <cell r="M17">
            <v>16688</v>
          </cell>
          <cell r="N17">
            <v>16688</v>
          </cell>
          <cell r="O17">
            <v>16688</v>
          </cell>
          <cell r="P17">
            <v>16688</v>
          </cell>
          <cell r="Q17">
            <v>16688</v>
          </cell>
          <cell r="R17">
            <v>16688</v>
          </cell>
          <cell r="S17">
            <v>16688</v>
          </cell>
          <cell r="T17">
            <v>16688</v>
          </cell>
          <cell r="U17">
            <v>16688</v>
          </cell>
          <cell r="V17">
            <v>16688</v>
          </cell>
          <cell r="W17">
            <v>16688</v>
          </cell>
          <cell r="X17">
            <v>16688</v>
          </cell>
          <cell r="Y17">
            <v>16688</v>
          </cell>
          <cell r="Z17">
            <v>16688</v>
          </cell>
          <cell r="AA17">
            <v>16688</v>
          </cell>
          <cell r="AB17">
            <v>16688</v>
          </cell>
          <cell r="AC17">
            <v>16688</v>
          </cell>
          <cell r="AD17">
            <v>16688</v>
          </cell>
          <cell r="AE17">
            <v>16688</v>
          </cell>
          <cell r="AF17">
            <v>16688</v>
          </cell>
          <cell r="AG17">
            <v>16688</v>
          </cell>
          <cell r="AH17">
            <v>517328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โปรดอ่านก่อน"/>
      <sheetName val="w100"/>
      <sheetName val="w1"/>
      <sheetName val="w2"/>
      <sheetName val="w3"/>
      <sheetName val="w4"/>
      <sheetName val="w5"/>
      <sheetName val="w6"/>
      <sheetName val="w7"/>
      <sheetName val="w8"/>
      <sheetName val="w9"/>
      <sheetName val="w10"/>
      <sheetName val="w11"/>
      <sheetName val="w12"/>
      <sheetName val="w13"/>
      <sheetName val="w14"/>
      <sheetName val="w15"/>
      <sheetName val="w16"/>
      <sheetName val="w17"/>
      <sheetName val="w18"/>
      <sheetName val="w19"/>
      <sheetName val="w20"/>
      <sheetName val="w21"/>
      <sheetName val="w22"/>
      <sheetName val="w23"/>
      <sheetName val="w24"/>
      <sheetName val="w25"/>
      <sheetName val="w26"/>
      <sheetName val="w27"/>
      <sheetName val="w28"/>
      <sheetName val="w29"/>
      <sheetName val="w30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สรุปภาพรวม น.1"/>
      <sheetName val="Cover"/>
      <sheetName val="Rate"/>
      <sheetName val="SAP"/>
      <sheetName val="R001"/>
      <sheetName val="E001"/>
      <sheetName val="R100"/>
      <sheetName val="E110"/>
      <sheetName val="E120"/>
      <sheetName val="E121"/>
      <sheetName val="เอกสารแนบ E121"/>
      <sheetName val="E200A"/>
      <sheetName val="E200"/>
      <sheetName val="E210"/>
      <sheetName val="E220"/>
      <sheetName val="E230"/>
      <sheetName val="E240"/>
      <sheetName val="E250"/>
      <sheetName val="E300"/>
    </sheetNames>
    <sheetDataSet>
      <sheetData sheetId="0" refreshError="1"/>
      <sheetData sheetId="1" refreshError="1"/>
      <sheetData sheetId="2" refreshError="1">
        <row r="2">
          <cell r="C2">
            <v>2566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so - Cover"/>
      <sheetName val="Component list"/>
      <sheetName val="SAP"/>
      <sheetName val="Rate"/>
      <sheetName val="Conso - E001"/>
      <sheetName val="N3-00-E001"/>
      <sheetName val="ADJ"/>
      <sheetName val="R100"/>
      <sheetName val="E110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  <sheetName val="N3-03-E001"/>
      <sheetName val="N3-04-E001"/>
      <sheetName val="N3-05-E001"/>
      <sheetName val="N3-06-E001"/>
      <sheetName val="N3-07-E001"/>
      <sheetName val="N3-09-E001"/>
      <sheetName val="N3-08-E001"/>
      <sheetName val="N3-02-E001"/>
      <sheetName val="N3-16-E001"/>
      <sheetName val="N3-15-E001"/>
      <sheetName val="N3-14-E001"/>
      <sheetName val="N3-13-E001"/>
      <sheetName val="N3-12-E001"/>
      <sheetName val="N3-11-E001"/>
      <sheetName val="N3-10-E001"/>
      <sheetName val="N3-01-E001"/>
    </sheetNames>
    <sheetDataSet>
      <sheetData sheetId="0" refreshError="1">
        <row r="2">
          <cell r="C2">
            <v>2565</v>
          </cell>
        </row>
        <row r="3">
          <cell r="C3" t="str">
            <v>N3</v>
          </cell>
        </row>
        <row r="4">
          <cell r="C4" t="str">
            <v>น.3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  <sheetName val="Sheet1_(2)"/>
      <sheetName val="Sheet1_(3)"/>
      <sheetName val="Sheet1_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ate"/>
      <sheetName val="SAP"/>
      <sheetName val="R001"/>
      <sheetName val="E001"/>
      <sheetName val="R100"/>
      <sheetName val="E110"/>
      <sheetName val="Pic for manual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  <sheetName val="E120S"/>
      <sheetName val="E210S"/>
      <sheetName val="E230S"/>
      <sheetName val="E220S"/>
      <sheetName val="E240S"/>
      <sheetName val="E250S"/>
      <sheetName val="ตย. ค่าประเมินที่ดิน"/>
      <sheetName val="E300S"/>
      <sheetName val="E121S"/>
    </sheetNames>
    <sheetDataSet>
      <sheetData sheetId="0" refreshError="1"/>
      <sheetData sheetId="1" refreshError="1">
        <row r="2">
          <cell r="C2">
            <v>2564</v>
          </cell>
          <cell r="R2" t="str">
            <v>จูงใจ</v>
          </cell>
          <cell r="U2" t="str">
            <v>MB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ssumption"/>
      <sheetName val="Income"/>
      <sheetName val="Balance (2)"/>
      <sheetName val="Cash Flow"/>
      <sheetName val="New Cash-Flow"/>
      <sheetName val="Assum_แปรรูป"/>
      <sheetName val="High Light"/>
      <sheetName val="Ratio"/>
      <sheetName val="Fund Flow"/>
      <sheetName val="High Light _P"/>
      <sheetName val="Income_p"/>
      <sheetName val="Balance _P"/>
      <sheetName val="Cash Flow_p"/>
      <sheetName val="New Cash-Flow_p"/>
      <sheetName val="Ratio_p"/>
      <sheetName val="Fund Flow_p"/>
      <sheetName val="กำลังเงินลงทุน"/>
      <sheetName val="สรุป_TRIS"/>
      <sheetName val="คำนวณTRIS"/>
      <sheetName val="Income (D&amp;R)"/>
      <sheetName val="Balance (D&amp;R)"/>
      <sheetName val="New Cash-Flow (D&amp;R)"/>
      <sheetName val="detail b&amp;S"/>
      <sheetName val="High Light _P (2)"/>
      <sheetName val="Module1"/>
      <sheetName val="Balance_(2)"/>
      <sheetName val="Cash_Flow"/>
      <sheetName val="New_Cash-Flow"/>
      <sheetName val="High_Light"/>
      <sheetName val="Fund_Flow"/>
      <sheetName val="High_Light__P"/>
      <sheetName val="Balance__P"/>
      <sheetName val="Cash_Flow_p"/>
      <sheetName val="New_Cash-Flow_p"/>
      <sheetName val="Fund_Flow_p"/>
      <sheetName val="Income_(D&amp;R)"/>
      <sheetName val="Balance_(D&amp;R)"/>
      <sheetName val="New_Cash-Flow_(D&amp;R)"/>
      <sheetName val="detail_b&amp;S"/>
      <sheetName val="High_Light__P_(2)"/>
      <sheetName val="Description"/>
      <sheetName val="High Light _P4U_x001f__x0000_"/>
      <sheetName val="#REF"/>
      <sheetName val="High Light _P4U_x001f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ate"/>
      <sheetName val="SAP"/>
      <sheetName val="R001"/>
      <sheetName val="N2-01-E001"/>
      <sheetName val="R100"/>
      <sheetName val="E110"/>
      <sheetName val="Pic for manual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  <sheetName val="E120S"/>
      <sheetName val="E210S"/>
      <sheetName val="E230S"/>
      <sheetName val="E220S"/>
      <sheetName val="E240S"/>
      <sheetName val="E250S"/>
      <sheetName val="ตย. ค่าประเมินที่ดิน"/>
      <sheetName val="E300S"/>
      <sheetName val="E121S"/>
    </sheetNames>
    <sheetDataSet>
      <sheetData sheetId="0" refreshError="1"/>
      <sheetData sheetId="1">
        <row r="1">
          <cell r="O1" t="str">
            <v>HO</v>
          </cell>
        </row>
        <row r="2">
          <cell r="R2" t="str">
            <v>สนับสนุน</v>
          </cell>
        </row>
      </sheetData>
      <sheetData sheetId="2">
        <row r="60">
          <cell r="H60" t="str">
            <v>ขอบ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3592;&#3633;&#3604;&#3626;&#3619;&#3619;%2068\&#3612;&#3591;&#3611;.%20&#3586;&#3657;&#3629;&#3617;&#3641;&#3621;&#3611;&#3619;&#3632;&#3585;&#3629;&#3610;&#3592;&#3633;&#3604;&#3626;&#3619;&#3619;\3.&#3623;&#3633;&#3626;&#3604;&#3640;&#3648;&#3610;&#3636;&#3585;&#3592;&#3634;&#3585;&#3588;&#3621;&#3633;&#3591;%20&#3617;&#3641;&#3621;&#3588;&#3656;&#3634;&#3607;&#3619;&#3633;&#3614;&#3618;&#3660;&#3626;&#3636;&#3609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pannada maleehom" refreshedDate="44820.467844907405" createdVersion="6" refreshedVersion="6" minRefreshableVersion="3" recordCount="35" xr:uid="{00000000-000A-0000-FFFF-FFFF00000000}">
  <cacheSource type="worksheet">
    <worksheetSource ref="B2:H37" sheet="รายละเอียด กงป. เงินเพิ่มอยู่กะ"/>
  </cacheSource>
  <cacheFields count="7">
    <cacheField name="หน่วยงาน" numFmtId="0">
      <sharedItems count="14">
        <s v="C000"/>
        <s v="C011"/>
        <s v="C021"/>
        <s v="C031"/>
        <s v="C041"/>
        <s v="C051"/>
        <s v="C061"/>
        <s v="C071"/>
        <s v="C081"/>
        <s v="C091"/>
        <s v="C101"/>
        <s v="C111"/>
        <s v="C121"/>
        <s v="C131"/>
      </sharedItems>
    </cacheField>
    <cacheField name="สังกัด" numFmtId="0">
      <sharedItems/>
    </cacheField>
    <cacheField name="จำนวน (ราย)" numFmtId="190">
      <sharedItems containsSemiMixedTypes="0" containsString="0" containsNumber="1" containsInteger="1" minValue="1" maxValue="16"/>
    </cacheField>
    <cacheField name="เงินเดือนรวม _x000a_ณ พ.ค. 2565" numFmtId="190">
      <sharedItems containsSemiMixedTypes="0" containsString="0" containsNumber="1" containsInteger="1" minValue="21450" maxValue="418743"/>
    </cacheField>
    <cacheField name="เงินเดือน ปี 2566" numFmtId="43">
      <sharedItems containsSemiMixedTypes="0" containsString="0" containsNumber="1" minValue="276705" maxValue="5401784.6999999993"/>
    </cacheField>
    <cacheField name="ค่ากะ 2566" numFmtId="43">
      <sharedItems containsSemiMixedTypes="0" containsString="0" containsNumber="1" minValue="69176.25" maxValue="1350446.1749999998"/>
    </cacheField>
    <cacheField name="หลักพันบาท" numFmtId="43">
      <sharedItems containsSemiMixedTypes="0" containsString="0" containsNumber="1" containsInteger="1" minValue="69200" maxValue="1350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pannada maleehom" refreshedDate="45582.408229976849" createdVersion="6" refreshedVersion="6" minRefreshableVersion="3" recordCount="60" xr:uid="{038C69CA-359C-454C-9472-E615AB54E6A8}">
  <cacheSource type="worksheet">
    <worksheetSource ref="A1:D1048576" sheet="วัสุดเบิกจากคลัง" r:id="rId2"/>
  </cacheSource>
  <cacheFields count="4">
    <cacheField name="CoCd" numFmtId="0">
      <sharedItems containsString="0" containsBlank="1" containsNumber="1" containsInteger="1" minValue="9000" maxValue="9000"/>
    </cacheField>
    <cacheField name="BusA" numFmtId="0">
      <sharedItems containsBlank="1" count="41">
        <s v="C000"/>
        <s v="C011"/>
        <s v="C012"/>
        <s v="C013"/>
        <s v="C021"/>
        <s v="C022"/>
        <s v="C023"/>
        <s v="C024"/>
        <s v="C025"/>
        <s v="C026"/>
        <s v="C027"/>
        <s v="C031"/>
        <s v="C032"/>
        <s v="C033"/>
        <s v="C034"/>
        <s v="C041"/>
        <s v="C042"/>
        <s v="C043"/>
        <s v="C045"/>
        <s v="C046"/>
        <s v="C051"/>
        <s v="C052"/>
        <s v="C053"/>
        <s v="C054"/>
        <s v="C061"/>
        <s v="C062"/>
        <s v="C071"/>
        <s v="C072"/>
        <s v="C073"/>
        <s v="C074"/>
        <s v="C081"/>
        <s v="C082"/>
        <s v="C083"/>
        <s v="C084"/>
        <s v="C085"/>
        <s v="C091"/>
        <s v="C092"/>
        <s v="C101"/>
        <s v="C102"/>
        <s v="C111"/>
        <m/>
      </sharedItems>
    </cacheField>
    <cacheField name="      APC ปัจจุบัน" numFmtId="43">
      <sharedItems containsString="0" containsBlank="1" containsNumber="1" minValue="28565125.710000001" maxValue="28986243025.860001"/>
    </cacheField>
    <cacheField name="กฟฟ." numFmtId="0">
      <sharedItems containsString="0" containsBlank="1" containsNumber="1" containsInteger="1" minValue="0" maxValue="14" count="16">
        <n v="0"/>
        <n v="1"/>
        <n v="12"/>
        <n v="2"/>
        <n v="3"/>
        <n v="4"/>
        <n v="5"/>
        <n v="6"/>
        <n v="7"/>
        <n v="14"/>
        <n v="8"/>
        <n v="13"/>
        <n v="9"/>
        <n v="10"/>
        <n v="1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กองปฏิบัติการ"/>
    <n v="16"/>
    <n v="418743"/>
    <n v="5401784.6999999993"/>
    <n v="1350446.1749999998"/>
    <n v="1350400"/>
  </r>
  <r>
    <x v="0"/>
    <s v="สถานีไฟฟ้าค่ายบางระจัน"/>
    <n v="1"/>
    <n v="27446"/>
    <n v="354053.39999999997"/>
    <n v="88513.349999999991"/>
    <n v="88500"/>
  </r>
  <r>
    <x v="0"/>
    <s v="สถานีไฟฟ้าชัยนาท"/>
    <n v="2"/>
    <n v="85715"/>
    <n v="1105723.5"/>
    <n v="276430.875"/>
    <n v="276400"/>
  </r>
  <r>
    <x v="0"/>
    <s v="สถานีไฟฟ้าชัยบาดาล1"/>
    <n v="1"/>
    <n v="25280"/>
    <n v="326112"/>
    <n v="81528"/>
    <n v="81500"/>
  </r>
  <r>
    <x v="0"/>
    <s v="สถานีไฟฟ้าชัยบาดาล2"/>
    <n v="2"/>
    <n v="53248"/>
    <n v="686899.19999999995"/>
    <n v="171724.79999999999"/>
    <n v="171700"/>
  </r>
  <r>
    <x v="0"/>
    <s v="สถานีไฟฟ้าท่าวุ้ง"/>
    <n v="3"/>
    <n v="115085"/>
    <n v="1484596.5"/>
    <n v="371149.125"/>
    <n v="371100"/>
  </r>
  <r>
    <x v="0"/>
    <s v="สถานีไฟฟ้านครสวรรค์1"/>
    <n v="3"/>
    <n v="78728"/>
    <n v="1015591.2"/>
    <n v="253897.8"/>
    <n v="253900"/>
  </r>
  <r>
    <x v="0"/>
    <s v="สถานีไฟฟ้าพัฒนานิคม 1"/>
    <n v="3"/>
    <n v="108500"/>
    <n v="1399650"/>
    <n v="349912.5"/>
    <n v="349900"/>
  </r>
  <r>
    <x v="0"/>
    <s v="สถานีไฟฟ้าเพชรบูรณ์1"/>
    <n v="3"/>
    <n v="165371"/>
    <n v="2133285.9"/>
    <n v="533321.47499999998"/>
    <n v="533300"/>
  </r>
  <r>
    <x v="0"/>
    <s v="สถานีไฟฟ้าลพบุรี1"/>
    <n v="2"/>
    <n v="102451"/>
    <n v="1321617.8999999999"/>
    <n v="330404.47499999998"/>
    <n v="330400"/>
  </r>
  <r>
    <x v="0"/>
    <s v="สถานีไฟฟ้าลพบุรี2"/>
    <n v="1"/>
    <n v="58331"/>
    <n v="752469.89999999991"/>
    <n v="188117.47499999998"/>
    <n v="188100"/>
  </r>
  <r>
    <x v="0"/>
    <s v="สถานีไฟฟ้าลาดยาว"/>
    <n v="1"/>
    <n v="25379"/>
    <n v="327389.09999999998"/>
    <n v="81847.274999999994"/>
    <n v="81800"/>
  </r>
  <r>
    <x v="0"/>
    <s v="สถานีไฟฟ้าหนองฉาง"/>
    <n v="1"/>
    <n v="39093"/>
    <n v="504299.69999999995"/>
    <n v="126074.92499999999"/>
    <n v="126100"/>
  </r>
  <r>
    <x v="0"/>
    <s v="สถานีไฟฟ้าหล่มเก่า (ชั่วคราว)"/>
    <n v="3"/>
    <n v="118110"/>
    <n v="1523619"/>
    <n v="380904.75"/>
    <n v="380900"/>
  </r>
  <r>
    <x v="0"/>
    <s v="สถานีไฟฟ้าหันคา"/>
    <n v="2"/>
    <n v="84892"/>
    <n v="1095106.7999999998"/>
    <n v="273776.69999999995"/>
    <n v="273800"/>
  </r>
  <r>
    <x v="0"/>
    <s v="สถานีไฟฟ้าอินทร์บุรี(ชั่วคราว)"/>
    <n v="2"/>
    <n v="73459"/>
    <n v="947621.10000000009"/>
    <n v="236905.27500000002"/>
    <n v="236900"/>
  </r>
  <r>
    <x v="0"/>
    <s v="สถานีไฟฟ้าอุทัยธานี"/>
    <n v="2"/>
    <n v="51189"/>
    <n v="660338.1"/>
    <n v="165084.52499999999"/>
    <n v="165100"/>
  </r>
  <r>
    <x v="0"/>
    <s v="หน่วยปฏิบัติงานสถานีไฟฟ้าโคกสำโรง"/>
    <n v="3"/>
    <n v="70619"/>
    <n v="910985.10000000009"/>
    <n v="227746.27500000002"/>
    <n v="227700"/>
  </r>
  <r>
    <x v="0"/>
    <s v="หน่วยปฏิบัติงานสถานีไฟฟ้านครสวรรค์ 2"/>
    <n v="2"/>
    <n v="52148"/>
    <n v="672709.2"/>
    <n v="168177.3"/>
    <n v="168200"/>
  </r>
  <r>
    <x v="0"/>
    <s v="หน่วยปฏิบัติงานสถานีไฟฟ้าบึงสามพัน"/>
    <n v="3"/>
    <n v="107073"/>
    <n v="1381241.7"/>
    <n v="345310.42499999999"/>
    <n v="345300"/>
  </r>
  <r>
    <x v="0"/>
    <s v="หน่วยปฏิบัติงานสถานีไฟฟ้าสิงห์บุรี"/>
    <n v="3"/>
    <n v="91482"/>
    <n v="1180117.7999999998"/>
    <n v="295029.44999999995"/>
    <n v="295000"/>
  </r>
  <r>
    <x v="1"/>
    <s v="กฟจ.ลพบุรี ชั้น 2"/>
    <n v="12"/>
    <n v="324633"/>
    <n v="4187765.6999999997"/>
    <n v="1046941.4249999999"/>
    <n v="1046900"/>
  </r>
  <r>
    <x v="2"/>
    <s v="กฟจ.นครสวรรค์  ชั้น 1"/>
    <n v="10"/>
    <n v="334435"/>
    <n v="4314211.5"/>
    <n v="1078552.875"/>
    <n v="1078600"/>
  </r>
  <r>
    <x v="3"/>
    <s v="กฟจ.อุทัยธานี ชั้น 2"/>
    <n v="12"/>
    <n v="272963"/>
    <n v="3521222.6999999997"/>
    <n v="880305.67499999993"/>
    <n v="880300"/>
  </r>
  <r>
    <x v="4"/>
    <s v="กฟจ.ชัยนาท ชั้น 2"/>
    <n v="12"/>
    <n v="259904"/>
    <n v="3352761.5999999996"/>
    <n v="838190.39999999991"/>
    <n v="838200"/>
  </r>
  <r>
    <x v="5"/>
    <s v="กฟจ.สิงห์บุรี ชั้น 2"/>
    <n v="10"/>
    <n v="211725"/>
    <n v="2731252.5"/>
    <n v="682813.125"/>
    <n v="682800"/>
  </r>
  <r>
    <x v="6"/>
    <s v="กฟจ.เพชรบูรณ์ ชั้น 2"/>
    <n v="10"/>
    <n v="194987"/>
    <n v="2515332.2999999998"/>
    <n v="628833.07499999995"/>
    <n v="628800"/>
  </r>
  <r>
    <x v="7"/>
    <s v="กฟส.อ.ท่าหลวง เปลี่ยนเป็น ศตท กฟอ.หนองไผ่"/>
    <n v="1"/>
    <n v="21450"/>
    <n v="276705"/>
    <n v="69176.25"/>
    <n v="69200"/>
  </r>
  <r>
    <x v="7"/>
    <s v="กฟอ.หนองไผ่ ชั้น 3"/>
    <n v="6"/>
    <n v="197245"/>
    <n v="2544460.5"/>
    <n v="636115.125"/>
    <n v="636100"/>
  </r>
  <r>
    <x v="8"/>
    <s v="กฟอ.โคกสำโรง ชั้น 3"/>
    <n v="7"/>
    <n v="153727"/>
    <n v="1983078.2999999998"/>
    <n v="495769.57499999995"/>
    <n v="495800"/>
  </r>
  <r>
    <x v="9"/>
    <s v="กฟอ.หล่มสัก ชั้น 2"/>
    <n v="8"/>
    <n v="173610"/>
    <n v="2239569"/>
    <n v="559892.25"/>
    <n v="559900"/>
  </r>
  <r>
    <x v="10"/>
    <s v="กฟอ.ตาคลี ชั้น 3"/>
    <n v="6"/>
    <n v="132291"/>
    <n v="1706553.9"/>
    <n v="426638.47499999998"/>
    <n v="426600"/>
  </r>
  <r>
    <x v="11"/>
    <s v="กฟอ.ลาดยาว ชั้น 3"/>
    <n v="6"/>
    <n v="141249"/>
    <n v="1822112.0999999999"/>
    <n v="455528.02499999997"/>
    <n v="455500"/>
  </r>
  <r>
    <x v="12"/>
    <s v="กฟอ.พัฒนานิคม ชั้น 2"/>
    <n v="10"/>
    <n v="247968"/>
    <n v="3198787.1999999997"/>
    <n v="799696.79999999993"/>
    <n v="799700"/>
  </r>
  <r>
    <x v="13"/>
    <s v="กฟอ.ชัยบาดาล ชั้น 3"/>
    <n v="7"/>
    <n v="148572"/>
    <n v="1916578.7999999998"/>
    <n v="479144.69999999995"/>
    <n v="479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n v="9000"/>
    <x v="0"/>
    <n v="49940454.890000001"/>
    <x v="0"/>
  </r>
  <r>
    <n v="9000"/>
    <x v="1"/>
    <n v="1788962200.8299999"/>
    <x v="1"/>
  </r>
  <r>
    <n v="9000"/>
    <x v="2"/>
    <n v="406746227.99000001"/>
    <x v="1"/>
  </r>
  <r>
    <n v="9000"/>
    <x v="3"/>
    <n v="814186596.57000005"/>
    <x v="2"/>
  </r>
  <r>
    <n v="9000"/>
    <x v="4"/>
    <n v="3023382249.3099999"/>
    <x v="3"/>
  </r>
  <r>
    <n v="9000"/>
    <x v="5"/>
    <n v="624857396.52999997"/>
    <x v="3"/>
  </r>
  <r>
    <n v="9000"/>
    <x v="6"/>
    <n v="346624032.56999999"/>
    <x v="3"/>
  </r>
  <r>
    <n v="9000"/>
    <x v="7"/>
    <n v="381589237.38"/>
    <x v="3"/>
  </r>
  <r>
    <n v="9000"/>
    <x v="8"/>
    <n v="418016316.25999999"/>
    <x v="3"/>
  </r>
  <r>
    <n v="9000"/>
    <x v="9"/>
    <n v="394174174.68000001"/>
    <x v="3"/>
  </r>
  <r>
    <n v="9000"/>
    <x v="10"/>
    <n v="28565125.710000001"/>
    <x v="3"/>
  </r>
  <r>
    <n v="9000"/>
    <x v="11"/>
    <n v="1643322664.8499999"/>
    <x v="4"/>
  </r>
  <r>
    <n v="9000"/>
    <x v="12"/>
    <n v="848870227.79999995"/>
    <x v="4"/>
  </r>
  <r>
    <n v="9000"/>
    <x v="13"/>
    <n v="287118678.26999998"/>
    <x v="4"/>
  </r>
  <r>
    <n v="9000"/>
    <x v="14"/>
    <n v="104682015.79000001"/>
    <x v="4"/>
  </r>
  <r>
    <n v="9000"/>
    <x v="15"/>
    <n v="1450066714.0699999"/>
    <x v="5"/>
  </r>
  <r>
    <n v="9000"/>
    <x v="16"/>
    <n v="438719149.29000002"/>
    <x v="5"/>
  </r>
  <r>
    <n v="9000"/>
    <x v="17"/>
    <n v="687647242.32000005"/>
    <x v="5"/>
  </r>
  <r>
    <n v="9000"/>
    <x v="18"/>
    <n v="275904484.26999998"/>
    <x v="5"/>
  </r>
  <r>
    <n v="9000"/>
    <x v="19"/>
    <n v="351234282.85000002"/>
    <x v="5"/>
  </r>
  <r>
    <n v="9000"/>
    <x v="20"/>
    <n v="1075350967.79"/>
    <x v="6"/>
  </r>
  <r>
    <n v="9000"/>
    <x v="21"/>
    <n v="390761726.18000001"/>
    <x v="6"/>
  </r>
  <r>
    <n v="9000"/>
    <x v="22"/>
    <n v="499235878.05000001"/>
    <x v="6"/>
  </r>
  <r>
    <n v="9000"/>
    <x v="23"/>
    <n v="209218799.75"/>
    <x v="6"/>
  </r>
  <r>
    <n v="9000"/>
    <x v="24"/>
    <n v="1760546179.8099999"/>
    <x v="7"/>
  </r>
  <r>
    <n v="9000"/>
    <x v="25"/>
    <n v="521710380.86000001"/>
    <x v="7"/>
  </r>
  <r>
    <n v="9000"/>
    <x v="26"/>
    <n v="1169643087.8199999"/>
    <x v="8"/>
  </r>
  <r>
    <n v="9000"/>
    <x v="27"/>
    <n v="692810098.97000003"/>
    <x v="9"/>
  </r>
  <r>
    <n v="9000"/>
    <x v="28"/>
    <n v="381927311.06999999"/>
    <x v="9"/>
  </r>
  <r>
    <n v="9000"/>
    <x v="29"/>
    <n v="303212372.23000002"/>
    <x v="9"/>
  </r>
  <r>
    <n v="9000"/>
    <x v="30"/>
    <n v="1403835848.79"/>
    <x v="10"/>
  </r>
  <r>
    <n v="9000"/>
    <x v="31"/>
    <n v="850026029.66999996"/>
    <x v="11"/>
  </r>
  <r>
    <n v="9000"/>
    <x v="32"/>
    <n v="310503663.47000003"/>
    <x v="10"/>
  </r>
  <r>
    <n v="9000"/>
    <x v="33"/>
    <n v="341646284.83999997"/>
    <x v="11"/>
  </r>
  <r>
    <n v="9000"/>
    <x v="34"/>
    <n v="335337402.87"/>
    <x v="10"/>
  </r>
  <r>
    <n v="9000"/>
    <x v="35"/>
    <n v="1431652669.5899999"/>
    <x v="12"/>
  </r>
  <r>
    <n v="9000"/>
    <x v="36"/>
    <n v="293145339.14999998"/>
    <x v="12"/>
  </r>
  <r>
    <n v="9000"/>
    <x v="37"/>
    <n v="940757649.92999995"/>
    <x v="13"/>
  </r>
  <r>
    <n v="9000"/>
    <x v="38"/>
    <n v="182570009.36000001"/>
    <x v="13"/>
  </r>
  <r>
    <n v="9000"/>
    <x v="39"/>
    <n v="1527741853.4300001"/>
    <x v="14"/>
  </r>
  <r>
    <n v="9000"/>
    <x v="40"/>
    <n v="28986243025.860001"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  <r>
    <m/>
    <x v="40"/>
    <m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:L17" firstHeaderRow="1" firstDataRow="1" firstDataCol="1"/>
  <pivotFields count="7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90" showAll="0"/>
    <pivotField numFmtId="190" showAll="0"/>
    <pivotField numFmtId="43" showAll="0"/>
    <pivotField numFmtId="43" showAll="0"/>
    <pivotField dataField="1" numFmtId="4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หลักพันบาท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51755-F97A-4AE9-8C99-9E673994708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2:G60" firstHeaderRow="1" firstDataRow="1" firstDataCol="1"/>
  <pivotFields count="4">
    <pivotField showAll="0"/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dataField="1" showAll="0"/>
    <pivotField axis="axisRow" showAll="0">
      <items count="17">
        <item x="0"/>
        <item x="1"/>
        <item x="3"/>
        <item x="4"/>
        <item x="5"/>
        <item x="6"/>
        <item x="7"/>
        <item x="8"/>
        <item x="10"/>
        <item x="12"/>
        <item x="13"/>
        <item x="14"/>
        <item x="2"/>
        <item x="11"/>
        <item x="9"/>
        <item x="15"/>
        <item t="default"/>
      </items>
    </pivotField>
  </pivotFields>
  <rowFields count="2">
    <field x="3"/>
    <field x="1"/>
  </rowFields>
  <rowItems count="58">
    <i>
      <x/>
    </i>
    <i r="1">
      <x/>
    </i>
    <i>
      <x v="1"/>
    </i>
    <i r="1">
      <x v="1"/>
    </i>
    <i r="1">
      <x v="2"/>
    </i>
    <i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>
      <x v="4"/>
    </i>
    <i r="1">
      <x v="15"/>
    </i>
    <i r="1">
      <x v="16"/>
    </i>
    <i r="1">
      <x v="17"/>
    </i>
    <i r="1">
      <x v="18"/>
    </i>
    <i r="1">
      <x v="19"/>
    </i>
    <i>
      <x v="5"/>
    </i>
    <i r="1">
      <x v="20"/>
    </i>
    <i r="1">
      <x v="21"/>
    </i>
    <i r="1">
      <x v="22"/>
    </i>
    <i r="1">
      <x v="23"/>
    </i>
    <i>
      <x v="6"/>
    </i>
    <i r="1">
      <x v="24"/>
    </i>
    <i r="1">
      <x v="25"/>
    </i>
    <i>
      <x v="7"/>
    </i>
    <i r="1">
      <x v="26"/>
    </i>
    <i>
      <x v="8"/>
    </i>
    <i r="1">
      <x v="30"/>
    </i>
    <i r="1">
      <x v="32"/>
    </i>
    <i r="1">
      <x v="34"/>
    </i>
    <i>
      <x v="9"/>
    </i>
    <i r="1">
      <x v="35"/>
    </i>
    <i r="1">
      <x v="36"/>
    </i>
    <i>
      <x v="10"/>
    </i>
    <i r="1">
      <x v="37"/>
    </i>
    <i r="1">
      <x v="38"/>
    </i>
    <i>
      <x v="11"/>
    </i>
    <i r="1">
      <x v="39"/>
    </i>
    <i>
      <x v="12"/>
    </i>
    <i r="1">
      <x v="3"/>
    </i>
    <i>
      <x v="13"/>
    </i>
    <i r="1">
      <x v="31"/>
    </i>
    <i r="1">
      <x v="33"/>
    </i>
    <i>
      <x v="14"/>
    </i>
    <i r="1">
      <x v="27"/>
    </i>
    <i r="1">
      <x v="28"/>
    </i>
    <i r="1">
      <x v="29"/>
    </i>
    <i>
      <x v="15"/>
    </i>
    <i r="1">
      <x v="40"/>
    </i>
    <i t="grand">
      <x/>
    </i>
  </rowItems>
  <colItems count="1">
    <i/>
  </colItems>
  <dataFields count="1">
    <dataField name="Sum of       APC ปัจจุบัน" fld="2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3" type="button" dataOnly="0" labelOnly="1" outline="0" axis="axisRow" fieldPosition="0"/>
    </format>
    <format dxfId="40">
      <pivotArea dataOnly="0" labelOnly="1" fieldPosition="0">
        <references count="1">
          <reference field="3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1" count="1">
            <x v="0"/>
          </reference>
          <reference field="3" count="1" selected="0">
            <x v="0"/>
          </reference>
        </references>
      </pivotArea>
    </format>
    <format dxfId="37">
      <pivotArea dataOnly="0" labelOnly="1" fieldPosition="0">
        <references count="2">
          <reference field="1" count="2">
            <x v="1"/>
            <x v="2"/>
          </reference>
          <reference field="3" count="1" selected="0">
            <x v="1"/>
          </reference>
        </references>
      </pivotArea>
    </format>
    <format dxfId="36">
      <pivotArea dataOnly="0" labelOnly="1" fieldPosition="0">
        <references count="2">
          <reference field="1" count="7">
            <x v="4"/>
            <x v="5"/>
            <x v="6"/>
            <x v="7"/>
            <x v="8"/>
            <x v="9"/>
            <x v="10"/>
          </reference>
          <reference field="3" count="1" selected="0">
            <x v="2"/>
          </reference>
        </references>
      </pivotArea>
    </format>
    <format dxfId="35">
      <pivotArea dataOnly="0" labelOnly="1" fieldPosition="0">
        <references count="2">
          <reference field="1" count="4">
            <x v="11"/>
            <x v="12"/>
            <x v="13"/>
            <x v="14"/>
          </reference>
          <reference field="3" count="1" selected="0">
            <x v="3"/>
          </reference>
        </references>
      </pivotArea>
    </format>
    <format dxfId="34">
      <pivotArea dataOnly="0" labelOnly="1" fieldPosition="0">
        <references count="2">
          <reference field="1" count="5">
            <x v="15"/>
            <x v="16"/>
            <x v="17"/>
            <x v="18"/>
            <x v="19"/>
          </reference>
          <reference field="3" count="1" selected="0">
            <x v="4"/>
          </reference>
        </references>
      </pivotArea>
    </format>
    <format dxfId="33">
      <pivotArea dataOnly="0" labelOnly="1" fieldPosition="0">
        <references count="2">
          <reference field="1" count="4">
            <x v="20"/>
            <x v="21"/>
            <x v="22"/>
            <x v="23"/>
          </reference>
          <reference field="3" count="1" selected="0">
            <x v="5"/>
          </reference>
        </references>
      </pivotArea>
    </format>
    <format dxfId="32">
      <pivotArea dataOnly="0" labelOnly="1" fieldPosition="0">
        <references count="2">
          <reference field="1" count="2">
            <x v="24"/>
            <x v="25"/>
          </reference>
          <reference field="3" count="1" selected="0">
            <x v="6"/>
          </reference>
        </references>
      </pivotArea>
    </format>
    <format dxfId="31">
      <pivotArea dataOnly="0" labelOnly="1" fieldPosition="0">
        <references count="2">
          <reference field="1" count="1">
            <x v="26"/>
          </reference>
          <reference field="3" count="1" selected="0">
            <x v="7"/>
          </reference>
        </references>
      </pivotArea>
    </format>
    <format dxfId="30">
      <pivotArea dataOnly="0" labelOnly="1" fieldPosition="0">
        <references count="2">
          <reference field="1" count="3">
            <x v="30"/>
            <x v="32"/>
            <x v="34"/>
          </reference>
          <reference field="3" count="1" selected="0">
            <x v="8"/>
          </reference>
        </references>
      </pivotArea>
    </format>
    <format dxfId="29">
      <pivotArea dataOnly="0" labelOnly="1" fieldPosition="0">
        <references count="2">
          <reference field="1" count="2">
            <x v="35"/>
            <x v="36"/>
          </reference>
          <reference field="3" count="1" selected="0">
            <x v="9"/>
          </reference>
        </references>
      </pivotArea>
    </format>
    <format dxfId="28">
      <pivotArea dataOnly="0" labelOnly="1" fieldPosition="0">
        <references count="2">
          <reference field="1" count="2">
            <x v="37"/>
            <x v="38"/>
          </reference>
          <reference field="3" count="1" selected="0">
            <x v="10"/>
          </reference>
        </references>
      </pivotArea>
    </format>
    <format dxfId="27">
      <pivotArea dataOnly="0" labelOnly="1" fieldPosition="0">
        <references count="2">
          <reference field="1" count="1">
            <x v="39"/>
          </reference>
          <reference field="3" count="1" selected="0">
            <x v="11"/>
          </reference>
        </references>
      </pivotArea>
    </format>
    <format dxfId="26">
      <pivotArea dataOnly="0" labelOnly="1" fieldPosition="0">
        <references count="2">
          <reference field="1" count="1">
            <x v="3"/>
          </reference>
          <reference field="3" count="1" selected="0">
            <x v="12"/>
          </reference>
        </references>
      </pivotArea>
    </format>
    <format dxfId="25">
      <pivotArea dataOnly="0" labelOnly="1" fieldPosition="0">
        <references count="2">
          <reference field="1" count="2">
            <x v="31"/>
            <x v="33"/>
          </reference>
          <reference field="3" count="1" selected="0">
            <x v="13"/>
          </reference>
        </references>
      </pivotArea>
    </format>
    <format dxfId="24">
      <pivotArea dataOnly="0" labelOnly="1" fieldPosition="0">
        <references count="2">
          <reference field="1" count="3">
            <x v="27"/>
            <x v="28"/>
            <x v="29"/>
          </reference>
          <reference field="3" count="1" selected="0">
            <x v="14"/>
          </reference>
        </references>
      </pivotArea>
    </format>
    <format dxfId="23">
      <pivotArea dataOnly="0" labelOnly="1" fieldPosition="0">
        <references count="2">
          <reference field="1" count="1">
            <x v="40"/>
          </reference>
          <reference field="3" count="1" selected="0">
            <x v="15"/>
          </reference>
        </references>
      </pivotArea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3" type="button" dataOnly="0" labelOnly="1" outline="0" axis="axisRow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1" count="1">
            <x v="0"/>
          </reference>
          <reference field="3" count="1" selected="0">
            <x v="0"/>
          </reference>
        </references>
      </pivotArea>
    </format>
    <format dxfId="15">
      <pivotArea dataOnly="0" labelOnly="1" fieldPosition="0">
        <references count="2">
          <reference field="1" count="2">
            <x v="1"/>
            <x v="2"/>
          </reference>
          <reference field="3" count="1" selected="0">
            <x v="1"/>
          </reference>
        </references>
      </pivotArea>
    </format>
    <format dxfId="14">
      <pivotArea dataOnly="0" labelOnly="1" fieldPosition="0">
        <references count="2">
          <reference field="1" count="7">
            <x v="4"/>
            <x v="5"/>
            <x v="6"/>
            <x v="7"/>
            <x v="8"/>
            <x v="9"/>
            <x v="10"/>
          </reference>
          <reference field="3" count="1" selected="0">
            <x v="2"/>
          </reference>
        </references>
      </pivotArea>
    </format>
    <format dxfId="13">
      <pivotArea dataOnly="0" labelOnly="1" fieldPosition="0">
        <references count="2">
          <reference field="1" count="4">
            <x v="11"/>
            <x v="12"/>
            <x v="13"/>
            <x v="14"/>
          </reference>
          <reference field="3" count="1" selected="0">
            <x v="3"/>
          </reference>
        </references>
      </pivotArea>
    </format>
    <format dxfId="12">
      <pivotArea dataOnly="0" labelOnly="1" fieldPosition="0">
        <references count="2">
          <reference field="1" count="5">
            <x v="15"/>
            <x v="16"/>
            <x v="17"/>
            <x v="18"/>
            <x v="19"/>
          </reference>
          <reference field="3" count="1" selected="0">
            <x v="4"/>
          </reference>
        </references>
      </pivotArea>
    </format>
    <format dxfId="11">
      <pivotArea dataOnly="0" labelOnly="1" fieldPosition="0">
        <references count="2">
          <reference field="1" count="4">
            <x v="20"/>
            <x v="21"/>
            <x v="22"/>
            <x v="23"/>
          </reference>
          <reference field="3" count="1" selected="0">
            <x v="5"/>
          </reference>
        </references>
      </pivotArea>
    </format>
    <format dxfId="10">
      <pivotArea dataOnly="0" labelOnly="1" fieldPosition="0">
        <references count="2">
          <reference field="1" count="2">
            <x v="24"/>
            <x v="25"/>
          </reference>
          <reference field="3" count="1" selected="0">
            <x v="6"/>
          </reference>
        </references>
      </pivotArea>
    </format>
    <format dxfId="9">
      <pivotArea dataOnly="0" labelOnly="1" fieldPosition="0">
        <references count="2">
          <reference field="1" count="1">
            <x v="26"/>
          </reference>
          <reference field="3" count="1" selected="0">
            <x v="7"/>
          </reference>
        </references>
      </pivotArea>
    </format>
    <format dxfId="8">
      <pivotArea dataOnly="0" labelOnly="1" fieldPosition="0">
        <references count="2">
          <reference field="1" count="3">
            <x v="30"/>
            <x v="32"/>
            <x v="34"/>
          </reference>
          <reference field="3" count="1" selected="0">
            <x v="8"/>
          </reference>
        </references>
      </pivotArea>
    </format>
    <format dxfId="7">
      <pivotArea dataOnly="0" labelOnly="1" fieldPosition="0">
        <references count="2">
          <reference field="1" count="2">
            <x v="35"/>
            <x v="36"/>
          </reference>
          <reference field="3" count="1" selected="0">
            <x v="9"/>
          </reference>
        </references>
      </pivotArea>
    </format>
    <format dxfId="6">
      <pivotArea dataOnly="0" labelOnly="1" fieldPosition="0">
        <references count="2">
          <reference field="1" count="2">
            <x v="37"/>
            <x v="38"/>
          </reference>
          <reference field="3" count="1" selected="0">
            <x v="10"/>
          </reference>
        </references>
      </pivotArea>
    </format>
    <format dxfId="5">
      <pivotArea dataOnly="0" labelOnly="1" fieldPosition="0">
        <references count="2">
          <reference field="1" count="1">
            <x v="39"/>
          </reference>
          <reference field="3" count="1" selected="0">
            <x v="11"/>
          </reference>
        </references>
      </pivotArea>
    </format>
    <format dxfId="4">
      <pivotArea dataOnly="0" labelOnly="1" fieldPosition="0">
        <references count="2">
          <reference field="1" count="1">
            <x v="3"/>
          </reference>
          <reference field="3" count="1" selected="0">
            <x v="12"/>
          </reference>
        </references>
      </pivotArea>
    </format>
    <format dxfId="3">
      <pivotArea dataOnly="0" labelOnly="1" fieldPosition="0">
        <references count="2">
          <reference field="1" count="2">
            <x v="31"/>
            <x v="33"/>
          </reference>
          <reference field="3" count="1" selected="0">
            <x v="13"/>
          </reference>
        </references>
      </pivotArea>
    </format>
    <format dxfId="2">
      <pivotArea dataOnly="0" labelOnly="1" fieldPosition="0">
        <references count="2">
          <reference field="1" count="3">
            <x v="27"/>
            <x v="28"/>
            <x v="29"/>
          </reference>
          <reference field="3" count="1" selected="0">
            <x v="14"/>
          </reference>
        </references>
      </pivotArea>
    </format>
    <format dxfId="1">
      <pivotArea dataOnly="0" labelOnly="1" fieldPosition="0">
        <references count="2">
          <reference field="1" count="1">
            <x v="40"/>
          </reference>
          <reference field="3" count="1" selected="0">
            <x v="15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40"/>
  <sheetViews>
    <sheetView workbookViewId="0">
      <selection activeCell="B14" sqref="B14"/>
    </sheetView>
  </sheetViews>
  <sheetFormatPr defaultColWidth="9.140625" defaultRowHeight="27.75" x14ac:dyDescent="0.65"/>
  <cols>
    <col min="1" max="1" width="3.85546875" style="5" customWidth="1"/>
    <col min="2" max="2" width="101.28515625" style="5" bestFit="1" customWidth="1"/>
    <col min="3" max="16384" width="9.140625" style="5"/>
  </cols>
  <sheetData>
    <row r="1" spans="1:2" x14ac:dyDescent="0.65">
      <c r="A1" s="716" t="s">
        <v>25</v>
      </c>
      <c r="B1" s="716"/>
    </row>
    <row r="2" spans="1:2" x14ac:dyDescent="0.65">
      <c r="A2" s="716" t="s">
        <v>14</v>
      </c>
      <c r="B2" s="716"/>
    </row>
    <row r="3" spans="1:2" ht="10.5" customHeight="1" x14ac:dyDescent="0.65">
      <c r="A3" s="4"/>
      <c r="B3" s="4"/>
    </row>
    <row r="4" spans="1:2" x14ac:dyDescent="0.65">
      <c r="A4" s="716" t="s">
        <v>3</v>
      </c>
      <c r="B4" s="716"/>
    </row>
    <row r="5" spans="1:2" ht="12" customHeight="1" x14ac:dyDescent="0.65">
      <c r="A5" s="3"/>
      <c r="B5" s="3"/>
    </row>
    <row r="6" spans="1:2" x14ac:dyDescent="0.65">
      <c r="A6" s="3">
        <v>1</v>
      </c>
      <c r="B6" s="3" t="s">
        <v>6</v>
      </c>
    </row>
    <row r="7" spans="1:2" ht="16.5" customHeight="1" x14ac:dyDescent="0.65">
      <c r="A7" s="3"/>
      <c r="B7" s="3"/>
    </row>
    <row r="8" spans="1:2" x14ac:dyDescent="0.65">
      <c r="A8" s="3">
        <v>2</v>
      </c>
      <c r="B8" s="3" t="s">
        <v>15</v>
      </c>
    </row>
    <row r="9" spans="1:2" x14ac:dyDescent="0.65">
      <c r="A9" s="3"/>
      <c r="B9" s="3" t="s">
        <v>26</v>
      </c>
    </row>
    <row r="10" spans="1:2" ht="17.25" customHeight="1" x14ac:dyDescent="0.65">
      <c r="A10" s="3"/>
      <c r="B10" s="3"/>
    </row>
    <row r="11" spans="1:2" x14ac:dyDescent="0.65">
      <c r="A11" s="3">
        <v>3</v>
      </c>
      <c r="B11" s="3" t="s">
        <v>7</v>
      </c>
    </row>
    <row r="12" spans="1:2" x14ac:dyDescent="0.65">
      <c r="A12" s="3"/>
      <c r="B12" s="3" t="s">
        <v>30</v>
      </c>
    </row>
    <row r="13" spans="1:2" ht="17.25" customHeight="1" x14ac:dyDescent="0.65">
      <c r="A13" s="3"/>
      <c r="B13" s="3"/>
    </row>
    <row r="14" spans="1:2" x14ac:dyDescent="0.65">
      <c r="A14" s="3">
        <v>4</v>
      </c>
      <c r="B14" s="3" t="s">
        <v>27</v>
      </c>
    </row>
    <row r="15" spans="1:2" x14ac:dyDescent="0.65">
      <c r="A15" s="3"/>
      <c r="B15" s="3" t="s">
        <v>31</v>
      </c>
    </row>
    <row r="16" spans="1:2" ht="15.75" customHeight="1" x14ac:dyDescent="0.65">
      <c r="A16" s="3"/>
      <c r="B16" s="3"/>
    </row>
    <row r="17" spans="1:2" x14ac:dyDescent="0.65">
      <c r="A17" s="3">
        <v>5</v>
      </c>
      <c r="B17" s="3" t="s">
        <v>12</v>
      </c>
    </row>
    <row r="18" spans="1:2" x14ac:dyDescent="0.65">
      <c r="A18" s="3"/>
      <c r="B18" s="3" t="s">
        <v>24</v>
      </c>
    </row>
    <row r="19" spans="1:2" ht="15.75" customHeight="1" x14ac:dyDescent="0.65"/>
    <row r="20" spans="1:2" x14ac:dyDescent="0.65">
      <c r="A20" s="3">
        <v>6</v>
      </c>
      <c r="B20" s="3" t="s">
        <v>5</v>
      </c>
    </row>
    <row r="21" spans="1:2" x14ac:dyDescent="0.65">
      <c r="A21" s="3"/>
      <c r="B21" s="3" t="s">
        <v>23</v>
      </c>
    </row>
    <row r="22" spans="1:2" ht="21" customHeight="1" x14ac:dyDescent="0.65"/>
    <row r="23" spans="1:2" x14ac:dyDescent="0.65">
      <c r="A23" s="3">
        <v>7</v>
      </c>
      <c r="B23" s="3" t="s">
        <v>8</v>
      </c>
    </row>
    <row r="24" spans="1:2" x14ac:dyDescent="0.65">
      <c r="A24" s="3"/>
      <c r="B24" s="3" t="s">
        <v>18</v>
      </c>
    </row>
    <row r="25" spans="1:2" ht="18" customHeight="1" x14ac:dyDescent="0.65"/>
    <row r="26" spans="1:2" x14ac:dyDescent="0.65">
      <c r="A26" s="3">
        <v>8</v>
      </c>
      <c r="B26" s="3" t="s">
        <v>9</v>
      </c>
    </row>
    <row r="27" spans="1:2" x14ac:dyDescent="0.65">
      <c r="A27" s="3"/>
      <c r="B27" s="4" t="s">
        <v>19</v>
      </c>
    </row>
    <row r="28" spans="1:2" ht="21" customHeight="1" x14ac:dyDescent="0.65"/>
    <row r="29" spans="1:2" x14ac:dyDescent="0.65">
      <c r="A29" s="3">
        <v>9</v>
      </c>
      <c r="B29" s="3" t="s">
        <v>10</v>
      </c>
    </row>
    <row r="30" spans="1:2" x14ac:dyDescent="0.65">
      <c r="B30" s="4" t="s">
        <v>17</v>
      </c>
    </row>
    <row r="31" spans="1:2" x14ac:dyDescent="0.65">
      <c r="B31" s="6" t="s">
        <v>20</v>
      </c>
    </row>
    <row r="32" spans="1:2" ht="17.25" customHeight="1" x14ac:dyDescent="0.65"/>
    <row r="33" spans="1:4" x14ac:dyDescent="0.65">
      <c r="A33" s="3">
        <v>10</v>
      </c>
      <c r="B33" s="3" t="s">
        <v>11</v>
      </c>
    </row>
    <row r="34" spans="1:4" x14ac:dyDescent="0.65">
      <c r="A34" s="3"/>
      <c r="B34" s="2" t="s">
        <v>21</v>
      </c>
      <c r="C34" s="1"/>
      <c r="D34" s="1"/>
    </row>
    <row r="35" spans="1:4" ht="12.75" customHeight="1" x14ac:dyDescent="0.65"/>
    <row r="36" spans="1:4" x14ac:dyDescent="0.65">
      <c r="A36" s="3">
        <v>11</v>
      </c>
      <c r="B36" s="3" t="s">
        <v>16</v>
      </c>
    </row>
    <row r="37" spans="1:4" x14ac:dyDescent="0.65">
      <c r="A37" s="3"/>
      <c r="B37" s="2" t="s">
        <v>22</v>
      </c>
      <c r="C37" s="1"/>
      <c r="D37" s="1"/>
    </row>
    <row r="38" spans="1:4" ht="18" customHeight="1" x14ac:dyDescent="0.65"/>
    <row r="39" spans="1:4" x14ac:dyDescent="0.65">
      <c r="A39" s="3">
        <v>12</v>
      </c>
      <c r="B39" s="3" t="s">
        <v>28</v>
      </c>
    </row>
    <row r="40" spans="1:4" x14ac:dyDescent="0.65">
      <c r="A40" s="3"/>
      <c r="B40" s="3" t="s">
        <v>29</v>
      </c>
    </row>
  </sheetData>
  <mergeCells count="3">
    <mergeCell ref="A1:B1"/>
    <mergeCell ref="A2:B2"/>
    <mergeCell ref="A4:B4"/>
  </mergeCells>
  <phoneticPr fontId="22" type="noConversion"/>
  <printOptions horizontalCentered="1"/>
  <pageMargins left="0.47244094488188981" right="0.35433070866141736" top="0.57999999999999996" bottom="0.31496062992125984" header="0.15748031496062992" footer="0.19685039370078741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6CA2-6FE5-40C7-881B-204E78B9C359}">
  <sheetPr>
    <tabColor rgb="FFFFEFEF"/>
  </sheetPr>
  <dimension ref="A1:O151"/>
  <sheetViews>
    <sheetView zoomScale="80" zoomScaleNormal="80" workbookViewId="0">
      <pane xSplit="5" ySplit="8" topLeftCell="F63" activePane="bottomRight" state="frozen"/>
      <selection activeCell="I13" sqref="I13"/>
      <selection pane="topRight" activeCell="I13" sqref="I13"/>
      <selection pane="bottomLeft" activeCell="I13" sqref="I13"/>
      <selection pane="bottomRight" activeCell="F12" sqref="F12"/>
    </sheetView>
  </sheetViews>
  <sheetFormatPr defaultRowHeight="22.5" x14ac:dyDescent="0.45"/>
  <cols>
    <col min="1" max="1" width="13.42578125" style="304" customWidth="1"/>
    <col min="2" max="2" width="4.42578125" style="304" customWidth="1"/>
    <col min="3" max="3" width="3.28515625" style="304" customWidth="1"/>
    <col min="4" max="4" width="9.140625" style="304"/>
    <col min="5" max="5" width="57.28515625" style="304" customWidth="1"/>
    <col min="6" max="7" width="21" style="306" customWidth="1"/>
    <col min="8" max="8" width="21" style="665" customWidth="1"/>
    <col min="9" max="9" width="47.5703125" style="386" customWidth="1"/>
    <col min="10" max="10" width="9.140625" style="302"/>
    <col min="11" max="11" width="16.5703125" style="302" customWidth="1"/>
    <col min="12" max="12" width="14.85546875" style="302" bestFit="1" customWidth="1"/>
    <col min="13" max="13" width="15.85546875" style="302" customWidth="1"/>
    <col min="14" max="14" width="9.140625" style="302"/>
    <col min="15" max="15" width="12.85546875" style="302" bestFit="1" customWidth="1"/>
    <col min="16" max="16384" width="9.140625" style="302"/>
  </cols>
  <sheetData>
    <row r="1" spans="1:15" ht="26.25" x14ac:dyDescent="0.55000000000000004">
      <c r="A1" s="741" t="s">
        <v>2288</v>
      </c>
      <c r="B1" s="741"/>
      <c r="C1" s="741"/>
      <c r="D1" s="741"/>
      <c r="E1" s="741"/>
      <c r="F1" s="741"/>
      <c r="G1" s="741"/>
      <c r="H1" s="741"/>
      <c r="I1" s="741"/>
    </row>
    <row r="2" spans="1:15" ht="26.25" x14ac:dyDescent="0.55000000000000004">
      <c r="A2" s="741" t="s">
        <v>2366</v>
      </c>
      <c r="B2" s="741"/>
      <c r="C2" s="741"/>
      <c r="D2" s="741"/>
      <c r="E2" s="741"/>
      <c r="F2" s="741"/>
      <c r="G2" s="741"/>
      <c r="H2" s="741"/>
      <c r="I2" s="741"/>
    </row>
    <row r="3" spans="1:15" ht="26.25" x14ac:dyDescent="0.55000000000000004">
      <c r="A3" s="741" t="s">
        <v>735</v>
      </c>
      <c r="B3" s="741"/>
      <c r="C3" s="741"/>
      <c r="D3" s="741"/>
      <c r="E3" s="741"/>
      <c r="F3" s="741"/>
      <c r="G3" s="741"/>
      <c r="H3" s="741"/>
      <c r="I3" s="741"/>
    </row>
    <row r="4" spans="1:15" ht="25.5" x14ac:dyDescent="0.5">
      <c r="A4" s="303" t="s">
        <v>736</v>
      </c>
      <c r="C4" s="305">
        <v>3</v>
      </c>
      <c r="D4" s="305">
        <v>4</v>
      </c>
      <c r="E4" s="305">
        <v>5</v>
      </c>
      <c r="F4" s="305">
        <v>6</v>
      </c>
      <c r="G4" s="305">
        <v>7</v>
      </c>
      <c r="H4" s="652">
        <v>8</v>
      </c>
      <c r="I4" s="308" t="s">
        <v>738</v>
      </c>
    </row>
    <row r="5" spans="1:15" ht="25.5" x14ac:dyDescent="0.5">
      <c r="A5" s="309" t="str">
        <f>'[12]Conso - R001'!A5</f>
        <v>Conso - R001</v>
      </c>
      <c r="B5" s="310"/>
      <c r="C5" s="311"/>
      <c r="D5" s="311"/>
      <c r="E5" s="311"/>
      <c r="F5" s="312"/>
      <c r="H5" s="653" t="s">
        <v>739</v>
      </c>
      <c r="I5" s="314" t="s">
        <v>740</v>
      </c>
    </row>
    <row r="6" spans="1:15" ht="23.25" x14ac:dyDescent="0.5">
      <c r="A6" s="315" t="s">
        <v>741</v>
      </c>
      <c r="B6" s="742" t="s">
        <v>742</v>
      </c>
      <c r="C6" s="743"/>
      <c r="D6" s="743"/>
      <c r="E6" s="744"/>
      <c r="F6" s="315" t="s">
        <v>743</v>
      </c>
      <c r="G6" s="315" t="s">
        <v>744</v>
      </c>
      <c r="H6" s="654" t="s">
        <v>745</v>
      </c>
      <c r="I6" s="316"/>
    </row>
    <row r="7" spans="1:15" ht="23.25" x14ac:dyDescent="0.5">
      <c r="A7" s="317" t="s">
        <v>0</v>
      </c>
      <c r="B7" s="745" t="s">
        <v>746</v>
      </c>
      <c r="C7" s="746"/>
      <c r="D7" s="746"/>
      <c r="E7" s="747"/>
      <c r="F7" s="318" t="s">
        <v>747</v>
      </c>
      <c r="G7" s="318" t="s">
        <v>748</v>
      </c>
      <c r="H7" s="655" t="s">
        <v>4</v>
      </c>
      <c r="I7" s="319" t="s">
        <v>333</v>
      </c>
    </row>
    <row r="8" spans="1:15" ht="23.25" x14ac:dyDescent="0.5">
      <c r="A8" s="320"/>
      <c r="B8" s="321"/>
      <c r="C8" s="322"/>
      <c r="D8" s="322"/>
      <c r="E8" s="323"/>
      <c r="F8" s="324" t="s">
        <v>749</v>
      </c>
      <c r="G8" s="324" t="s">
        <v>749</v>
      </c>
      <c r="H8" s="656" t="s">
        <v>750</v>
      </c>
      <c r="I8" s="325"/>
    </row>
    <row r="9" spans="1:15" ht="23.25" x14ac:dyDescent="0.45">
      <c r="A9" s="326"/>
      <c r="B9" s="327" t="s">
        <v>751</v>
      </c>
      <c r="C9" s="328"/>
      <c r="D9" s="328"/>
      <c r="E9" s="329"/>
      <c r="F9" s="330"/>
      <c r="G9" s="330"/>
      <c r="H9" s="657"/>
      <c r="I9" s="331"/>
    </row>
    <row r="10" spans="1:15" ht="23.25" x14ac:dyDescent="0.45">
      <c r="A10" s="332"/>
      <c r="B10" s="333" t="s">
        <v>752</v>
      </c>
      <c r="C10" s="333"/>
      <c r="D10" s="333"/>
      <c r="E10" s="334"/>
      <c r="F10" s="335"/>
      <c r="G10" s="335"/>
      <c r="H10" s="658"/>
      <c r="I10" s="336"/>
    </row>
    <row r="11" spans="1:15" ht="23.25" x14ac:dyDescent="0.45">
      <c r="A11" s="608">
        <v>41010010</v>
      </c>
      <c r="B11" s="338"/>
      <c r="C11" s="339"/>
      <c r="D11" s="340" t="s">
        <v>753</v>
      </c>
      <c r="E11" s="341"/>
      <c r="F11" s="342">
        <v>437328000</v>
      </c>
      <c r="G11" s="342"/>
      <c r="H11" s="659">
        <f>SUM(F11:G11)</f>
        <v>437328000</v>
      </c>
      <c r="I11" s="336"/>
      <c r="K11" s="302">
        <v>441877898.34600002</v>
      </c>
      <c r="L11" s="612">
        <f>H11+H13+H15+H17</f>
        <v>441878000</v>
      </c>
      <c r="M11" s="612">
        <f>K11-L11</f>
        <v>-101.65399998426437</v>
      </c>
    </row>
    <row r="12" spans="1:15" ht="23.25" x14ac:dyDescent="0.45">
      <c r="A12" s="525">
        <v>41010020</v>
      </c>
      <c r="B12" s="526"/>
      <c r="C12" s="527"/>
      <c r="D12" s="527" t="s">
        <v>754</v>
      </c>
      <c r="E12" s="528"/>
      <c r="F12" s="529"/>
      <c r="G12" s="529"/>
      <c r="H12" s="660">
        <f t="shared" ref="H12:H17" si="0">SUM(F12:G12)</f>
        <v>0</v>
      </c>
      <c r="I12" s="532" t="s">
        <v>298</v>
      </c>
    </row>
    <row r="13" spans="1:15" ht="23.25" x14ac:dyDescent="0.45">
      <c r="A13" s="608">
        <v>41010118</v>
      </c>
      <c r="B13" s="343"/>
      <c r="C13" s="344"/>
      <c r="D13" s="344" t="s">
        <v>755</v>
      </c>
      <c r="E13" s="345"/>
      <c r="F13" s="342"/>
      <c r="G13" s="342"/>
      <c r="H13" s="659">
        <f t="shared" si="0"/>
        <v>0</v>
      </c>
      <c r="I13" s="336"/>
      <c r="K13" s="54">
        <v>1</v>
      </c>
      <c r="L13" s="647" t="s">
        <v>95</v>
      </c>
      <c r="M13" s="648" t="s">
        <v>423</v>
      </c>
      <c r="N13" s="649"/>
      <c r="O13" s="650">
        <f>+H18-H16</f>
        <v>441878000</v>
      </c>
    </row>
    <row r="14" spans="1:15" ht="23.25" x14ac:dyDescent="0.45">
      <c r="A14" s="525">
        <v>41010990</v>
      </c>
      <c r="B14" s="526"/>
      <c r="C14" s="527"/>
      <c r="D14" s="527" t="s">
        <v>756</v>
      </c>
      <c r="E14" s="528"/>
      <c r="F14" s="529"/>
      <c r="G14" s="529"/>
      <c r="H14" s="660">
        <f t="shared" si="0"/>
        <v>0</v>
      </c>
      <c r="I14" s="532" t="s">
        <v>298</v>
      </c>
      <c r="K14" s="103">
        <v>2</v>
      </c>
      <c r="L14" s="647" t="s">
        <v>295</v>
      </c>
      <c r="M14" s="651" t="s">
        <v>372</v>
      </c>
      <c r="N14" s="649"/>
      <c r="O14" s="650">
        <f>+H16</f>
        <v>8162000</v>
      </c>
    </row>
    <row r="15" spans="1:15" ht="23.25" x14ac:dyDescent="0.45">
      <c r="A15" s="608">
        <v>41011040</v>
      </c>
      <c r="B15" s="343"/>
      <c r="C15" s="344"/>
      <c r="D15" s="344" t="s">
        <v>757</v>
      </c>
      <c r="E15" s="345"/>
      <c r="F15" s="342">
        <v>450000</v>
      </c>
      <c r="G15" s="342"/>
      <c r="H15" s="659">
        <f t="shared" si="0"/>
        <v>450000</v>
      </c>
      <c r="I15" s="336"/>
      <c r="K15" s="103">
        <v>3</v>
      </c>
      <c r="L15" s="647" t="s">
        <v>296</v>
      </c>
      <c r="M15" s="651" t="s">
        <v>424</v>
      </c>
      <c r="N15" s="649"/>
      <c r="O15" s="650">
        <f>+H63</f>
        <v>4984000</v>
      </c>
    </row>
    <row r="16" spans="1:15" ht="23.25" x14ac:dyDescent="0.45">
      <c r="A16" s="609">
        <v>41012010</v>
      </c>
      <c r="B16" s="343"/>
      <c r="C16" s="344"/>
      <c r="D16" s="344" t="s">
        <v>295</v>
      </c>
      <c r="E16" s="345"/>
      <c r="F16" s="342">
        <v>8162000</v>
      </c>
      <c r="G16" s="342"/>
      <c r="H16" s="659">
        <f t="shared" si="0"/>
        <v>8162000</v>
      </c>
      <c r="I16" s="336"/>
      <c r="K16" s="103">
        <v>4</v>
      </c>
      <c r="L16" s="647" t="s">
        <v>294</v>
      </c>
      <c r="M16" s="648" t="s">
        <v>78</v>
      </c>
      <c r="N16" s="649"/>
      <c r="O16" s="650">
        <f>+H58</f>
        <v>2715000</v>
      </c>
    </row>
    <row r="17" spans="1:13" ht="23.25" x14ac:dyDescent="0.45">
      <c r="A17" s="608">
        <v>41012020</v>
      </c>
      <c r="B17" s="343"/>
      <c r="C17" s="344"/>
      <c r="D17" s="344" t="s">
        <v>758</v>
      </c>
      <c r="E17" s="347"/>
      <c r="F17" s="342">
        <v>4100000</v>
      </c>
      <c r="G17" s="342"/>
      <c r="H17" s="659">
        <f t="shared" si="0"/>
        <v>4100000</v>
      </c>
      <c r="I17" s="336"/>
      <c r="K17" s="103">
        <v>5</v>
      </c>
      <c r="L17" s="99" t="s">
        <v>334</v>
      </c>
      <c r="M17" s="102" t="s">
        <v>425</v>
      </c>
    </row>
    <row r="18" spans="1:13" ht="23.25" x14ac:dyDescent="0.2">
      <c r="A18" s="348"/>
      <c r="B18" s="738" t="s">
        <v>759</v>
      </c>
      <c r="C18" s="739"/>
      <c r="D18" s="739"/>
      <c r="E18" s="740"/>
      <c r="F18" s="349">
        <f>SUBTOTAL(109,F11:F17)</f>
        <v>450040000</v>
      </c>
      <c r="G18" s="349">
        <f t="shared" ref="G18" si="1">SUBTOTAL(109,G11:G17)</f>
        <v>0</v>
      </c>
      <c r="H18" s="661">
        <f>SUBTOTAL(109,H11:H17)</f>
        <v>450040000</v>
      </c>
      <c r="I18" s="350"/>
    </row>
    <row r="19" spans="1:13" ht="23.25" x14ac:dyDescent="0.45">
      <c r="A19" s="351"/>
      <c r="B19" s="352" t="s">
        <v>760</v>
      </c>
      <c r="C19" s="353"/>
      <c r="D19" s="353"/>
      <c r="E19" s="354"/>
      <c r="F19" s="355"/>
      <c r="G19" s="355"/>
      <c r="H19" s="662"/>
      <c r="I19" s="356"/>
    </row>
    <row r="20" spans="1:13" ht="23.25" x14ac:dyDescent="0.45">
      <c r="A20" s="525">
        <v>41020030</v>
      </c>
      <c r="B20" s="526"/>
      <c r="C20" s="530"/>
      <c r="D20" s="527" t="s">
        <v>761</v>
      </c>
      <c r="E20" s="531"/>
      <c r="F20" s="529"/>
      <c r="G20" s="529"/>
      <c r="H20" s="660">
        <f t="shared" ref="H20:H83" si="2">SUM(F20:G20)</f>
        <v>0</v>
      </c>
      <c r="I20" s="532" t="s">
        <v>298</v>
      </c>
    </row>
    <row r="21" spans="1:13" ht="23.25" x14ac:dyDescent="0.45">
      <c r="A21" s="525">
        <v>41020040</v>
      </c>
      <c r="B21" s="526"/>
      <c r="C21" s="530"/>
      <c r="D21" s="527" t="s">
        <v>762</v>
      </c>
      <c r="E21" s="531"/>
      <c r="F21" s="529"/>
      <c r="G21" s="529"/>
      <c r="H21" s="660">
        <f t="shared" si="2"/>
        <v>0</v>
      </c>
      <c r="I21" s="532" t="s">
        <v>298</v>
      </c>
    </row>
    <row r="22" spans="1:13" ht="23.25" x14ac:dyDescent="0.45">
      <c r="A22" s="525">
        <v>41020050</v>
      </c>
      <c r="B22" s="526"/>
      <c r="C22" s="530"/>
      <c r="D22" s="527" t="s">
        <v>763</v>
      </c>
      <c r="E22" s="531"/>
      <c r="F22" s="529"/>
      <c r="G22" s="529"/>
      <c r="H22" s="660">
        <f t="shared" si="2"/>
        <v>0</v>
      </c>
      <c r="I22" s="532" t="s">
        <v>298</v>
      </c>
    </row>
    <row r="23" spans="1:13" ht="23.25" x14ac:dyDescent="0.45">
      <c r="A23" s="337"/>
      <c r="B23" s="359" t="s">
        <v>764</v>
      </c>
      <c r="C23" s="357"/>
      <c r="D23" s="344"/>
      <c r="E23" s="358"/>
      <c r="F23" s="355"/>
      <c r="G23" s="355"/>
      <c r="H23" s="659">
        <f t="shared" si="2"/>
        <v>0</v>
      </c>
      <c r="I23" s="336"/>
    </row>
    <row r="24" spans="1:13" ht="23.25" x14ac:dyDescent="0.45">
      <c r="A24" s="337"/>
      <c r="B24" s="343"/>
      <c r="C24" s="357" t="s">
        <v>765</v>
      </c>
      <c r="D24" s="357"/>
      <c r="E24" s="358"/>
      <c r="F24" s="342"/>
      <c r="G24" s="342"/>
      <c r="H24" s="659">
        <f t="shared" si="2"/>
        <v>0</v>
      </c>
      <c r="I24" s="336"/>
    </row>
    <row r="25" spans="1:13" ht="23.25" x14ac:dyDescent="0.45">
      <c r="A25" s="337">
        <v>41030010</v>
      </c>
      <c r="B25" s="343" t="s">
        <v>766</v>
      </c>
      <c r="C25" s="344"/>
      <c r="D25" s="344" t="s">
        <v>767</v>
      </c>
      <c r="E25" s="345"/>
      <c r="F25" s="355">
        <v>100000</v>
      </c>
      <c r="G25" s="355"/>
      <c r="H25" s="659">
        <f t="shared" si="2"/>
        <v>100000</v>
      </c>
      <c r="I25" s="336"/>
    </row>
    <row r="26" spans="1:13" ht="23.25" x14ac:dyDescent="0.45">
      <c r="A26" s="337">
        <v>41030020</v>
      </c>
      <c r="B26" s="343" t="s">
        <v>766</v>
      </c>
      <c r="C26" s="344"/>
      <c r="D26" s="344" t="s">
        <v>768</v>
      </c>
      <c r="E26" s="345"/>
      <c r="F26" s="355">
        <v>20000</v>
      </c>
      <c r="G26" s="355"/>
      <c r="H26" s="659">
        <f t="shared" si="2"/>
        <v>20000</v>
      </c>
      <c r="I26" s="356"/>
    </row>
    <row r="27" spans="1:13" ht="23.25" x14ac:dyDescent="0.45">
      <c r="A27" s="337">
        <v>41030030</v>
      </c>
      <c r="B27" s="343" t="s">
        <v>766</v>
      </c>
      <c r="C27" s="344"/>
      <c r="D27" s="344" t="s">
        <v>769</v>
      </c>
      <c r="E27" s="345"/>
      <c r="F27" s="355"/>
      <c r="G27" s="355"/>
      <c r="H27" s="659">
        <f t="shared" si="2"/>
        <v>0</v>
      </c>
      <c r="I27" s="356"/>
    </row>
    <row r="28" spans="1:13" ht="23.25" x14ac:dyDescent="0.45">
      <c r="A28" s="337">
        <v>41030040</v>
      </c>
      <c r="B28" s="343" t="s">
        <v>766</v>
      </c>
      <c r="C28" s="344"/>
      <c r="D28" s="344" t="s">
        <v>770</v>
      </c>
      <c r="E28" s="345"/>
      <c r="F28" s="355">
        <v>100000</v>
      </c>
      <c r="G28" s="355"/>
      <c r="H28" s="659">
        <f t="shared" si="2"/>
        <v>100000</v>
      </c>
      <c r="I28" s="356"/>
    </row>
    <row r="29" spans="1:13" ht="23.25" x14ac:dyDescent="0.45">
      <c r="A29" s="337">
        <v>41030050</v>
      </c>
      <c r="B29" s="343" t="s">
        <v>766</v>
      </c>
      <c r="C29" s="344"/>
      <c r="D29" s="344" t="s">
        <v>771</v>
      </c>
      <c r="E29" s="345"/>
      <c r="F29" s="355"/>
      <c r="G29" s="355"/>
      <c r="H29" s="659">
        <f t="shared" si="2"/>
        <v>0</v>
      </c>
      <c r="I29" s="356"/>
    </row>
    <row r="30" spans="1:13" ht="23.25" x14ac:dyDescent="0.45">
      <c r="A30" s="337">
        <v>41030990</v>
      </c>
      <c r="B30" s="343" t="s">
        <v>766</v>
      </c>
      <c r="C30" s="344"/>
      <c r="D30" s="344" t="s">
        <v>772</v>
      </c>
      <c r="E30" s="345"/>
      <c r="F30" s="355">
        <v>10000</v>
      </c>
      <c r="G30" s="355"/>
      <c r="H30" s="659">
        <f t="shared" si="2"/>
        <v>10000</v>
      </c>
      <c r="I30" s="356"/>
    </row>
    <row r="31" spans="1:13" ht="23.25" x14ac:dyDescent="0.45">
      <c r="A31" s="337"/>
      <c r="B31" s="343"/>
      <c r="C31" s="357" t="s">
        <v>773</v>
      </c>
      <c r="D31" s="344"/>
      <c r="E31" s="345"/>
      <c r="F31" s="355"/>
      <c r="G31" s="355"/>
      <c r="H31" s="659">
        <f t="shared" si="2"/>
        <v>0</v>
      </c>
      <c r="I31" s="356"/>
    </row>
    <row r="32" spans="1:13" ht="23.25" x14ac:dyDescent="0.45">
      <c r="A32" s="337">
        <v>41031010</v>
      </c>
      <c r="B32" s="343" t="s">
        <v>766</v>
      </c>
      <c r="C32" s="344"/>
      <c r="D32" s="344" t="s">
        <v>774</v>
      </c>
      <c r="E32" s="345"/>
      <c r="F32" s="355">
        <v>350000</v>
      </c>
      <c r="G32" s="355"/>
      <c r="H32" s="659">
        <f t="shared" si="2"/>
        <v>350000</v>
      </c>
      <c r="I32" s="356"/>
    </row>
    <row r="33" spans="1:9" ht="23.25" x14ac:dyDescent="0.45">
      <c r="A33" s="337">
        <v>41031020</v>
      </c>
      <c r="B33" s="343" t="s">
        <v>766</v>
      </c>
      <c r="C33" s="344"/>
      <c r="D33" s="344" t="s">
        <v>775</v>
      </c>
      <c r="E33" s="345"/>
      <c r="F33" s="335">
        <v>100000</v>
      </c>
      <c r="G33" s="335"/>
      <c r="H33" s="659">
        <f t="shared" si="2"/>
        <v>100000</v>
      </c>
      <c r="I33" s="356"/>
    </row>
    <row r="34" spans="1:9" ht="23.25" x14ac:dyDescent="0.45">
      <c r="A34" s="337">
        <v>41031030</v>
      </c>
      <c r="B34" s="343" t="s">
        <v>766</v>
      </c>
      <c r="C34" s="344"/>
      <c r="D34" s="344" t="s">
        <v>776</v>
      </c>
      <c r="E34" s="345"/>
      <c r="F34" s="355"/>
      <c r="G34" s="355"/>
      <c r="H34" s="659">
        <f t="shared" si="2"/>
        <v>0</v>
      </c>
      <c r="I34" s="356"/>
    </row>
    <row r="35" spans="1:9" ht="23.25" x14ac:dyDescent="0.45">
      <c r="A35" s="337">
        <v>41031040</v>
      </c>
      <c r="B35" s="343" t="s">
        <v>766</v>
      </c>
      <c r="C35" s="344"/>
      <c r="D35" s="344" t="s">
        <v>777</v>
      </c>
      <c r="E35" s="345"/>
      <c r="F35" s="355"/>
      <c r="G35" s="355"/>
      <c r="H35" s="659">
        <f t="shared" si="2"/>
        <v>0</v>
      </c>
      <c r="I35" s="356"/>
    </row>
    <row r="36" spans="1:9" ht="23.25" x14ac:dyDescent="0.45">
      <c r="A36" s="337">
        <v>41031050</v>
      </c>
      <c r="B36" s="343" t="s">
        <v>766</v>
      </c>
      <c r="C36" s="344"/>
      <c r="D36" s="344" t="s">
        <v>778</v>
      </c>
      <c r="E36" s="345"/>
      <c r="F36" s="355"/>
      <c r="G36" s="355"/>
      <c r="H36" s="659">
        <f t="shared" si="2"/>
        <v>0</v>
      </c>
      <c r="I36" s="356"/>
    </row>
    <row r="37" spans="1:9" ht="23.25" x14ac:dyDescent="0.45">
      <c r="A37" s="337">
        <v>41031060</v>
      </c>
      <c r="B37" s="343"/>
      <c r="C37" s="344"/>
      <c r="D37" s="344" t="s">
        <v>779</v>
      </c>
      <c r="E37" s="345"/>
      <c r="F37" s="355"/>
      <c r="G37" s="355"/>
      <c r="H37" s="659">
        <f t="shared" si="2"/>
        <v>0</v>
      </c>
      <c r="I37" s="356"/>
    </row>
    <row r="38" spans="1:9" ht="23.25" x14ac:dyDescent="0.45">
      <c r="A38" s="337">
        <v>41031990</v>
      </c>
      <c r="B38" s="343" t="s">
        <v>766</v>
      </c>
      <c r="C38" s="344"/>
      <c r="D38" s="344" t="s">
        <v>780</v>
      </c>
      <c r="E38" s="345"/>
      <c r="F38" s="355"/>
      <c r="G38" s="355"/>
      <c r="H38" s="659">
        <f t="shared" si="2"/>
        <v>0</v>
      </c>
      <c r="I38" s="356"/>
    </row>
    <row r="39" spans="1:9" ht="23.25" x14ac:dyDescent="0.45">
      <c r="A39" s="351"/>
      <c r="B39" s="360"/>
      <c r="C39" s="361" t="s">
        <v>781</v>
      </c>
      <c r="D39" s="361"/>
      <c r="E39" s="362"/>
      <c r="F39" s="355"/>
      <c r="G39" s="355"/>
      <c r="H39" s="659">
        <f t="shared" si="2"/>
        <v>0</v>
      </c>
      <c r="I39" s="356"/>
    </row>
    <row r="40" spans="1:9" ht="23.25" x14ac:dyDescent="0.45">
      <c r="A40" s="337">
        <v>41032010</v>
      </c>
      <c r="B40" s="343"/>
      <c r="C40" s="344"/>
      <c r="D40" s="344" t="s">
        <v>782</v>
      </c>
      <c r="E40" s="345"/>
      <c r="F40" s="355">
        <v>700000</v>
      </c>
      <c r="G40" s="355"/>
      <c r="H40" s="659">
        <f t="shared" si="2"/>
        <v>700000</v>
      </c>
      <c r="I40" s="356"/>
    </row>
    <row r="41" spans="1:9" ht="23.25" x14ac:dyDescent="0.45">
      <c r="A41" s="525">
        <v>41032019</v>
      </c>
      <c r="B41" s="526"/>
      <c r="C41" s="527"/>
      <c r="D41" s="527" t="s">
        <v>783</v>
      </c>
      <c r="E41" s="528"/>
      <c r="F41" s="529"/>
      <c r="G41" s="529"/>
      <c r="H41" s="660">
        <f t="shared" si="2"/>
        <v>0</v>
      </c>
      <c r="I41" s="532" t="s">
        <v>298</v>
      </c>
    </row>
    <row r="42" spans="1:9" ht="23.25" x14ac:dyDescent="0.45">
      <c r="A42" s="337">
        <v>41032020</v>
      </c>
      <c r="B42" s="343"/>
      <c r="C42" s="344"/>
      <c r="D42" s="344" t="s">
        <v>784</v>
      </c>
      <c r="E42" s="345"/>
      <c r="F42" s="355">
        <v>400000</v>
      </c>
      <c r="G42" s="355"/>
      <c r="H42" s="659">
        <f t="shared" si="2"/>
        <v>400000</v>
      </c>
      <c r="I42" s="356"/>
    </row>
    <row r="43" spans="1:9" ht="23.25" x14ac:dyDescent="0.45">
      <c r="A43" s="525">
        <v>41032029</v>
      </c>
      <c r="B43" s="526"/>
      <c r="C43" s="527"/>
      <c r="D43" s="527" t="s">
        <v>785</v>
      </c>
      <c r="E43" s="528"/>
      <c r="F43" s="529"/>
      <c r="G43" s="529"/>
      <c r="H43" s="660">
        <f t="shared" si="2"/>
        <v>0</v>
      </c>
      <c r="I43" s="532" t="s">
        <v>298</v>
      </c>
    </row>
    <row r="44" spans="1:9" ht="23.25" x14ac:dyDescent="0.45">
      <c r="A44" s="337">
        <v>41032030</v>
      </c>
      <c r="B44" s="343" t="s">
        <v>766</v>
      </c>
      <c r="C44" s="344"/>
      <c r="D44" s="344" t="s">
        <v>786</v>
      </c>
      <c r="E44" s="345"/>
      <c r="F44" s="355">
        <v>500000</v>
      </c>
      <c r="G44" s="355"/>
      <c r="H44" s="659">
        <f t="shared" si="2"/>
        <v>500000</v>
      </c>
      <c r="I44" s="356"/>
    </row>
    <row r="45" spans="1:9" ht="23.25" x14ac:dyDescent="0.45">
      <c r="A45" s="525">
        <v>41032039</v>
      </c>
      <c r="B45" s="526"/>
      <c r="C45" s="527"/>
      <c r="D45" s="527" t="s">
        <v>787</v>
      </c>
      <c r="E45" s="528"/>
      <c r="F45" s="529"/>
      <c r="G45" s="529"/>
      <c r="H45" s="660">
        <f t="shared" si="2"/>
        <v>0</v>
      </c>
      <c r="I45" s="532" t="s">
        <v>298</v>
      </c>
    </row>
    <row r="46" spans="1:9" ht="23.25" x14ac:dyDescent="0.45">
      <c r="A46" s="337"/>
      <c r="B46" s="343"/>
      <c r="C46" s="357" t="s">
        <v>788</v>
      </c>
      <c r="D46" s="357"/>
      <c r="E46" s="358"/>
      <c r="F46" s="355"/>
      <c r="G46" s="355"/>
      <c r="H46" s="659">
        <f t="shared" si="2"/>
        <v>0</v>
      </c>
      <c r="I46" s="356"/>
    </row>
    <row r="47" spans="1:9" ht="23.25" x14ac:dyDescent="0.45">
      <c r="A47" s="337">
        <v>41033010</v>
      </c>
      <c r="B47" s="343" t="s">
        <v>766</v>
      </c>
      <c r="C47" s="344"/>
      <c r="D47" s="344" t="s">
        <v>789</v>
      </c>
      <c r="E47" s="345"/>
      <c r="F47" s="355"/>
      <c r="G47" s="355"/>
      <c r="H47" s="659">
        <f t="shared" si="2"/>
        <v>0</v>
      </c>
      <c r="I47" s="356"/>
    </row>
    <row r="48" spans="1:9" ht="23.25" x14ac:dyDescent="0.45">
      <c r="A48" s="525">
        <v>41033019</v>
      </c>
      <c r="B48" s="526"/>
      <c r="C48" s="527"/>
      <c r="D48" s="527" t="s">
        <v>790</v>
      </c>
      <c r="E48" s="528"/>
      <c r="F48" s="529"/>
      <c r="G48" s="529"/>
      <c r="H48" s="660">
        <f t="shared" si="2"/>
        <v>0</v>
      </c>
      <c r="I48" s="532" t="s">
        <v>298</v>
      </c>
    </row>
    <row r="49" spans="1:9" ht="23.25" x14ac:dyDescent="0.45">
      <c r="A49" s="337">
        <v>41033020</v>
      </c>
      <c r="B49" s="343" t="s">
        <v>766</v>
      </c>
      <c r="C49" s="344"/>
      <c r="D49" s="344" t="s">
        <v>791</v>
      </c>
      <c r="E49" s="345"/>
      <c r="F49" s="355"/>
      <c r="G49" s="355"/>
      <c r="H49" s="659">
        <f t="shared" si="2"/>
        <v>0</v>
      </c>
      <c r="I49" s="356"/>
    </row>
    <row r="50" spans="1:9" ht="23.25" x14ac:dyDescent="0.45">
      <c r="A50" s="525">
        <v>41033029</v>
      </c>
      <c r="B50" s="526"/>
      <c r="C50" s="527"/>
      <c r="D50" s="527" t="s">
        <v>792</v>
      </c>
      <c r="E50" s="528"/>
      <c r="F50" s="529"/>
      <c r="G50" s="529"/>
      <c r="H50" s="660">
        <f t="shared" si="2"/>
        <v>0</v>
      </c>
      <c r="I50" s="532" t="s">
        <v>298</v>
      </c>
    </row>
    <row r="51" spans="1:9" ht="23.25" x14ac:dyDescent="0.45">
      <c r="A51" s="337"/>
      <c r="B51" s="343"/>
      <c r="C51" s="357" t="s">
        <v>793</v>
      </c>
      <c r="D51" s="357"/>
      <c r="E51" s="358"/>
      <c r="F51" s="355"/>
      <c r="G51" s="355"/>
      <c r="H51" s="659">
        <f t="shared" si="2"/>
        <v>0</v>
      </c>
      <c r="I51" s="356"/>
    </row>
    <row r="52" spans="1:9" ht="23.25" x14ac:dyDescent="0.45">
      <c r="A52" s="337">
        <v>41034010</v>
      </c>
      <c r="B52" s="343"/>
      <c r="C52" s="344"/>
      <c r="D52" s="344" t="s">
        <v>794</v>
      </c>
      <c r="E52" s="345"/>
      <c r="F52" s="355"/>
      <c r="G52" s="355"/>
      <c r="H52" s="659">
        <f t="shared" si="2"/>
        <v>0</v>
      </c>
      <c r="I52" s="356"/>
    </row>
    <row r="53" spans="1:9" ht="23.25" x14ac:dyDescent="0.45">
      <c r="A53" s="337">
        <v>41034020</v>
      </c>
      <c r="B53" s="343"/>
      <c r="C53" s="344"/>
      <c r="D53" s="344" t="s">
        <v>795</v>
      </c>
      <c r="E53" s="345"/>
      <c r="F53" s="355">
        <v>10000</v>
      </c>
      <c r="G53" s="355"/>
      <c r="H53" s="659">
        <f t="shared" si="2"/>
        <v>10000</v>
      </c>
      <c r="I53" s="356"/>
    </row>
    <row r="54" spans="1:9" ht="23.25" x14ac:dyDescent="0.45">
      <c r="A54" s="337">
        <v>41034030</v>
      </c>
      <c r="B54" s="343"/>
      <c r="C54" s="344"/>
      <c r="D54" s="344" t="s">
        <v>796</v>
      </c>
      <c r="E54" s="345"/>
      <c r="F54" s="355">
        <v>400000</v>
      </c>
      <c r="G54" s="355"/>
      <c r="H54" s="659">
        <f t="shared" si="2"/>
        <v>400000</v>
      </c>
      <c r="I54" s="356"/>
    </row>
    <row r="55" spans="1:9" ht="23.25" x14ac:dyDescent="0.45">
      <c r="A55" s="337">
        <v>41034040</v>
      </c>
      <c r="B55" s="343"/>
      <c r="C55" s="344"/>
      <c r="D55" s="344" t="s">
        <v>797</v>
      </c>
      <c r="E55" s="345"/>
      <c r="F55" s="355">
        <v>200</v>
      </c>
      <c r="G55" s="355"/>
      <c r="H55" s="659">
        <f t="shared" si="2"/>
        <v>200</v>
      </c>
      <c r="I55" s="356"/>
    </row>
    <row r="56" spans="1:9" ht="23.25" x14ac:dyDescent="0.45">
      <c r="A56" s="337">
        <v>41034990</v>
      </c>
      <c r="B56" s="343"/>
      <c r="C56" s="344"/>
      <c r="D56" s="344" t="s">
        <v>798</v>
      </c>
      <c r="E56" s="345"/>
      <c r="F56" s="355"/>
      <c r="G56" s="355"/>
      <c r="H56" s="659">
        <f t="shared" si="2"/>
        <v>0</v>
      </c>
      <c r="I56" s="356"/>
    </row>
    <row r="57" spans="1:9" ht="23.25" x14ac:dyDescent="0.45">
      <c r="A57" s="337"/>
      <c r="B57" s="343"/>
      <c r="C57" s="357" t="s">
        <v>799</v>
      </c>
      <c r="D57" s="357"/>
      <c r="E57" s="358"/>
      <c r="F57" s="355"/>
      <c r="G57" s="355"/>
      <c r="H57" s="659">
        <f t="shared" si="2"/>
        <v>0</v>
      </c>
      <c r="I57" s="356"/>
    </row>
    <row r="58" spans="1:9" ht="23.25" x14ac:dyDescent="0.45">
      <c r="A58" s="611">
        <v>41035010</v>
      </c>
      <c r="B58" s="343" t="s">
        <v>766</v>
      </c>
      <c r="C58" s="344"/>
      <c r="D58" s="344" t="s">
        <v>294</v>
      </c>
      <c r="E58" s="345"/>
      <c r="F58" s="355">
        <v>2715000</v>
      </c>
      <c r="G58" s="355"/>
      <c r="H58" s="659">
        <f t="shared" si="2"/>
        <v>2715000</v>
      </c>
      <c r="I58" s="356"/>
    </row>
    <row r="59" spans="1:9" ht="23.25" x14ac:dyDescent="0.45">
      <c r="A59" s="525">
        <v>41035019</v>
      </c>
      <c r="B59" s="526"/>
      <c r="C59" s="527"/>
      <c r="D59" s="527" t="s">
        <v>800</v>
      </c>
      <c r="E59" s="528"/>
      <c r="F59" s="529"/>
      <c r="G59" s="529"/>
      <c r="H59" s="660">
        <f t="shared" si="2"/>
        <v>0</v>
      </c>
      <c r="I59" s="532" t="s">
        <v>298</v>
      </c>
    </row>
    <row r="60" spans="1:9" ht="23.25" x14ac:dyDescent="0.45">
      <c r="A60" s="337">
        <v>41035020</v>
      </c>
      <c r="B60" s="343" t="s">
        <v>766</v>
      </c>
      <c r="C60" s="344"/>
      <c r="D60" s="344" t="s">
        <v>801</v>
      </c>
      <c r="E60" s="345"/>
      <c r="F60" s="355"/>
      <c r="G60" s="355"/>
      <c r="H60" s="659">
        <f t="shared" si="2"/>
        <v>0</v>
      </c>
      <c r="I60" s="356"/>
    </row>
    <row r="61" spans="1:9" ht="23.25" x14ac:dyDescent="0.45">
      <c r="A61" s="525">
        <v>41035029</v>
      </c>
      <c r="B61" s="526"/>
      <c r="C61" s="527"/>
      <c r="D61" s="527" t="s">
        <v>802</v>
      </c>
      <c r="E61" s="528"/>
      <c r="F61" s="529"/>
      <c r="G61" s="529"/>
      <c r="H61" s="660">
        <f t="shared" si="2"/>
        <v>0</v>
      </c>
      <c r="I61" s="532" t="s">
        <v>298</v>
      </c>
    </row>
    <row r="62" spans="1:9" ht="23.25" x14ac:dyDescent="0.45">
      <c r="A62" s="337"/>
      <c r="B62" s="343"/>
      <c r="C62" s="357" t="s">
        <v>803</v>
      </c>
      <c r="D62" s="357"/>
      <c r="E62" s="358"/>
      <c r="F62" s="355"/>
      <c r="G62" s="355"/>
      <c r="H62" s="659">
        <f t="shared" si="2"/>
        <v>0</v>
      </c>
      <c r="I62" s="356"/>
    </row>
    <row r="63" spans="1:9" ht="23.25" x14ac:dyDescent="0.45">
      <c r="A63" s="610">
        <v>41036010</v>
      </c>
      <c r="B63" s="343"/>
      <c r="C63" s="344"/>
      <c r="D63" s="344" t="s">
        <v>296</v>
      </c>
      <c r="E63" s="345"/>
      <c r="F63" s="355">
        <v>4984000</v>
      </c>
      <c r="G63" s="355"/>
      <c r="H63" s="659">
        <f t="shared" si="2"/>
        <v>4984000</v>
      </c>
      <c r="I63" s="356"/>
    </row>
    <row r="64" spans="1:9" ht="23.25" x14ac:dyDescent="0.45">
      <c r="A64" s="610">
        <v>41036020</v>
      </c>
      <c r="B64" s="343"/>
      <c r="C64" s="344"/>
      <c r="D64" s="344" t="s">
        <v>804</v>
      </c>
      <c r="E64" s="345"/>
      <c r="F64" s="355"/>
      <c r="G64" s="355"/>
      <c r="H64" s="659">
        <f t="shared" si="2"/>
        <v>0</v>
      </c>
      <c r="I64" s="356"/>
    </row>
    <row r="65" spans="1:9" ht="23.25" x14ac:dyDescent="0.45">
      <c r="A65" s="337">
        <v>41036030</v>
      </c>
      <c r="B65" s="343"/>
      <c r="C65" s="344"/>
      <c r="D65" s="344" t="s">
        <v>805</v>
      </c>
      <c r="E65" s="345"/>
      <c r="F65" s="355">
        <v>500000</v>
      </c>
      <c r="G65" s="355"/>
      <c r="H65" s="659">
        <f t="shared" si="2"/>
        <v>500000</v>
      </c>
      <c r="I65" s="356"/>
    </row>
    <row r="66" spans="1:9" ht="23.25" x14ac:dyDescent="0.45">
      <c r="A66" s="337"/>
      <c r="B66" s="343"/>
      <c r="C66" s="357" t="s">
        <v>806</v>
      </c>
      <c r="D66" s="344"/>
      <c r="E66" s="345"/>
      <c r="F66" s="355"/>
      <c r="G66" s="355"/>
      <c r="H66" s="659">
        <f t="shared" si="2"/>
        <v>0</v>
      </c>
      <c r="I66" s="356"/>
    </row>
    <row r="67" spans="1:9" ht="23.25" x14ac:dyDescent="0.45">
      <c r="A67" s="337">
        <v>41037010</v>
      </c>
      <c r="B67" s="343" t="s">
        <v>766</v>
      </c>
      <c r="C67" s="344"/>
      <c r="D67" s="344" t="s">
        <v>807</v>
      </c>
      <c r="E67" s="345"/>
      <c r="F67" s="355"/>
      <c r="G67" s="355"/>
      <c r="H67" s="659">
        <f t="shared" si="2"/>
        <v>0</v>
      </c>
      <c r="I67" s="356"/>
    </row>
    <row r="68" spans="1:9" ht="23.25" x14ac:dyDescent="0.45">
      <c r="A68" s="337"/>
      <c r="B68" s="343"/>
      <c r="C68" s="357" t="s">
        <v>808</v>
      </c>
      <c r="D68" s="344"/>
      <c r="E68" s="345"/>
      <c r="F68" s="335"/>
      <c r="G68" s="335"/>
      <c r="H68" s="659">
        <f t="shared" si="2"/>
        <v>0</v>
      </c>
      <c r="I68" s="336"/>
    </row>
    <row r="69" spans="1:9" ht="23.25" x14ac:dyDescent="0.45">
      <c r="A69" s="337">
        <v>41038010</v>
      </c>
      <c r="B69" s="343"/>
      <c r="C69" s="344"/>
      <c r="D69" s="344" t="s">
        <v>808</v>
      </c>
      <c r="E69" s="345"/>
      <c r="F69" s="355"/>
      <c r="G69" s="355"/>
      <c r="H69" s="659">
        <f t="shared" si="2"/>
        <v>0</v>
      </c>
      <c r="I69" s="356"/>
    </row>
    <row r="70" spans="1:9" ht="23.25" x14ac:dyDescent="0.45">
      <c r="A70" s="337"/>
      <c r="B70" s="343"/>
      <c r="C70" s="748" t="s">
        <v>764</v>
      </c>
      <c r="D70" s="748"/>
      <c r="E70" s="749"/>
      <c r="F70" s="355"/>
      <c r="G70" s="355"/>
      <c r="H70" s="659">
        <f t="shared" si="2"/>
        <v>0</v>
      </c>
      <c r="I70" s="356"/>
    </row>
    <row r="71" spans="1:9" ht="23.25" x14ac:dyDescent="0.45">
      <c r="A71" s="337">
        <v>41039010</v>
      </c>
      <c r="B71" s="343"/>
      <c r="C71" s="344"/>
      <c r="D71" s="344" t="s">
        <v>809</v>
      </c>
      <c r="E71" s="345"/>
      <c r="F71" s="355">
        <v>10000</v>
      </c>
      <c r="G71" s="355"/>
      <c r="H71" s="659">
        <f t="shared" si="2"/>
        <v>10000</v>
      </c>
      <c r="I71" s="356"/>
    </row>
    <row r="72" spans="1:9" ht="23.25" x14ac:dyDescent="0.45">
      <c r="A72" s="337">
        <v>41039020</v>
      </c>
      <c r="B72" s="343" t="s">
        <v>766</v>
      </c>
      <c r="C72" s="344"/>
      <c r="D72" s="344" t="s">
        <v>810</v>
      </c>
      <c r="E72" s="345"/>
      <c r="F72" s="355">
        <v>350000</v>
      </c>
      <c r="G72" s="355"/>
      <c r="H72" s="659">
        <f t="shared" si="2"/>
        <v>350000</v>
      </c>
      <c r="I72" s="356"/>
    </row>
    <row r="73" spans="1:9" ht="23.25" x14ac:dyDescent="0.45">
      <c r="A73" s="525">
        <v>41039029</v>
      </c>
      <c r="B73" s="526"/>
      <c r="C73" s="527"/>
      <c r="D73" s="527" t="s">
        <v>811</v>
      </c>
      <c r="E73" s="528"/>
      <c r="F73" s="529"/>
      <c r="G73" s="529"/>
      <c r="H73" s="660">
        <f t="shared" si="2"/>
        <v>0</v>
      </c>
      <c r="I73" s="532" t="s">
        <v>298</v>
      </c>
    </row>
    <row r="74" spans="1:9" ht="23.25" x14ac:dyDescent="0.45">
      <c r="A74" s="337">
        <v>41039030</v>
      </c>
      <c r="B74" s="343" t="s">
        <v>766</v>
      </c>
      <c r="C74" s="363"/>
      <c r="D74" s="344" t="s">
        <v>812</v>
      </c>
      <c r="E74" s="364"/>
      <c r="F74" s="355">
        <v>250000</v>
      </c>
      <c r="G74" s="355"/>
      <c r="H74" s="659">
        <f t="shared" si="2"/>
        <v>250000</v>
      </c>
      <c r="I74" s="356"/>
    </row>
    <row r="75" spans="1:9" ht="23.25" x14ac:dyDescent="0.45">
      <c r="A75" s="525">
        <v>41039039</v>
      </c>
      <c r="B75" s="526"/>
      <c r="C75" s="527"/>
      <c r="D75" s="527" t="s">
        <v>813</v>
      </c>
      <c r="E75" s="528"/>
      <c r="F75" s="529"/>
      <c r="G75" s="529"/>
      <c r="H75" s="660">
        <f t="shared" si="2"/>
        <v>0</v>
      </c>
      <c r="I75" s="532" t="s">
        <v>298</v>
      </c>
    </row>
    <row r="76" spans="1:9" ht="23.25" x14ac:dyDescent="0.45">
      <c r="A76" s="337">
        <v>41039040</v>
      </c>
      <c r="B76" s="343"/>
      <c r="C76" s="344"/>
      <c r="D76" s="344" t="s">
        <v>814</v>
      </c>
      <c r="E76" s="345"/>
      <c r="F76" s="355">
        <v>20000</v>
      </c>
      <c r="G76" s="355"/>
      <c r="H76" s="659">
        <f t="shared" si="2"/>
        <v>20000</v>
      </c>
      <c r="I76" s="356"/>
    </row>
    <row r="77" spans="1:9" ht="23.25" x14ac:dyDescent="0.45">
      <c r="A77" s="351">
        <v>41039050</v>
      </c>
      <c r="B77" s="360"/>
      <c r="C77" s="353"/>
      <c r="D77" s="365" t="s">
        <v>815</v>
      </c>
      <c r="E77" s="354"/>
      <c r="F77" s="355">
        <v>200000</v>
      </c>
      <c r="G77" s="355"/>
      <c r="H77" s="659">
        <f t="shared" si="2"/>
        <v>200000</v>
      </c>
      <c r="I77" s="356"/>
    </row>
    <row r="78" spans="1:9" ht="23.25" x14ac:dyDescent="0.45">
      <c r="A78" s="337">
        <v>41039060</v>
      </c>
      <c r="B78" s="343"/>
      <c r="C78" s="344"/>
      <c r="D78" s="344" t="s">
        <v>816</v>
      </c>
      <c r="E78" s="345"/>
      <c r="F78" s="355">
        <v>100000</v>
      </c>
      <c r="G78" s="355"/>
      <c r="H78" s="659">
        <f t="shared" si="2"/>
        <v>100000</v>
      </c>
      <c r="I78" s="356"/>
    </row>
    <row r="79" spans="1:9" ht="23.25" x14ac:dyDescent="0.45">
      <c r="A79" s="337">
        <v>41039080</v>
      </c>
      <c r="B79" s="343" t="s">
        <v>766</v>
      </c>
      <c r="C79" s="344"/>
      <c r="D79" s="344" t="s">
        <v>817</v>
      </c>
      <c r="E79" s="345"/>
      <c r="F79" s="355"/>
      <c r="G79" s="355"/>
      <c r="H79" s="659">
        <f t="shared" si="2"/>
        <v>0</v>
      </c>
      <c r="I79" s="356"/>
    </row>
    <row r="80" spans="1:9" ht="23.25" x14ac:dyDescent="0.45">
      <c r="A80" s="525">
        <v>41039089</v>
      </c>
      <c r="B80" s="526"/>
      <c r="C80" s="527"/>
      <c r="D80" s="527" t="s">
        <v>818</v>
      </c>
      <c r="E80" s="528"/>
      <c r="F80" s="529"/>
      <c r="G80" s="529"/>
      <c r="H80" s="660">
        <f t="shared" si="2"/>
        <v>0</v>
      </c>
      <c r="I80" s="532" t="s">
        <v>298</v>
      </c>
    </row>
    <row r="81" spans="1:13" ht="23.25" x14ac:dyDescent="0.45">
      <c r="A81" s="337">
        <v>41039090</v>
      </c>
      <c r="B81" s="343" t="s">
        <v>766</v>
      </c>
      <c r="C81" s="344"/>
      <c r="D81" s="344" t="s">
        <v>819</v>
      </c>
      <c r="E81" s="345"/>
      <c r="F81" s="355">
        <v>300000</v>
      </c>
      <c r="G81" s="355"/>
      <c r="H81" s="659">
        <f t="shared" si="2"/>
        <v>300000</v>
      </c>
      <c r="I81" s="356"/>
    </row>
    <row r="82" spans="1:13" ht="23.25" x14ac:dyDescent="0.45">
      <c r="A82" s="525">
        <v>41039099</v>
      </c>
      <c r="B82" s="526"/>
      <c r="C82" s="527"/>
      <c r="D82" s="527" t="s">
        <v>820</v>
      </c>
      <c r="E82" s="528"/>
      <c r="F82" s="529"/>
      <c r="G82" s="529"/>
      <c r="H82" s="660">
        <f t="shared" si="2"/>
        <v>0</v>
      </c>
      <c r="I82" s="532" t="s">
        <v>298</v>
      </c>
    </row>
    <row r="83" spans="1:13" ht="23.25" x14ac:dyDescent="0.45">
      <c r="A83" s="337">
        <v>41039100</v>
      </c>
      <c r="B83" s="343" t="s">
        <v>766</v>
      </c>
      <c r="C83" s="344"/>
      <c r="D83" s="344" t="s">
        <v>821</v>
      </c>
      <c r="E83" s="345"/>
      <c r="F83" s="355"/>
      <c r="G83" s="355"/>
      <c r="H83" s="659">
        <f t="shared" si="2"/>
        <v>0</v>
      </c>
      <c r="I83" s="356"/>
    </row>
    <row r="84" spans="1:13" ht="23.25" x14ac:dyDescent="0.45">
      <c r="A84" s="525">
        <v>41039109</v>
      </c>
      <c r="B84" s="526"/>
      <c r="C84" s="527"/>
      <c r="D84" s="527" t="s">
        <v>822</v>
      </c>
      <c r="E84" s="528"/>
      <c r="F84" s="529"/>
      <c r="G84" s="529"/>
      <c r="H84" s="660">
        <f t="shared" ref="H84:H95" si="3">SUM(F84:G84)</f>
        <v>0</v>
      </c>
      <c r="I84" s="532" t="s">
        <v>298</v>
      </c>
    </row>
    <row r="85" spans="1:13" ht="23.25" x14ac:dyDescent="0.45">
      <c r="A85" s="337">
        <v>41039110</v>
      </c>
      <c r="B85" s="343"/>
      <c r="C85" s="344"/>
      <c r="D85" s="344" t="s">
        <v>823</v>
      </c>
      <c r="E85" s="345"/>
      <c r="F85" s="355"/>
      <c r="G85" s="355"/>
      <c r="H85" s="659">
        <f t="shared" si="3"/>
        <v>0</v>
      </c>
      <c r="I85" s="356"/>
    </row>
    <row r="86" spans="1:13" ht="23.25" x14ac:dyDescent="0.45">
      <c r="A86" s="337">
        <v>41039120</v>
      </c>
      <c r="B86" s="343" t="s">
        <v>766</v>
      </c>
      <c r="C86" s="344"/>
      <c r="D86" s="344" t="s">
        <v>824</v>
      </c>
      <c r="E86" s="345"/>
      <c r="F86" s="355"/>
      <c r="G86" s="355"/>
      <c r="H86" s="659">
        <f t="shared" si="3"/>
        <v>0</v>
      </c>
      <c r="I86" s="356"/>
    </row>
    <row r="87" spans="1:13" ht="23.25" x14ac:dyDescent="0.45">
      <c r="A87" s="525">
        <v>41039129</v>
      </c>
      <c r="B87" s="526"/>
      <c r="C87" s="527"/>
      <c r="D87" s="527" t="s">
        <v>825</v>
      </c>
      <c r="E87" s="528"/>
      <c r="F87" s="529"/>
      <c r="G87" s="529"/>
      <c r="H87" s="660">
        <f t="shared" si="3"/>
        <v>0</v>
      </c>
      <c r="I87" s="532" t="s">
        <v>298</v>
      </c>
    </row>
    <row r="88" spans="1:13" ht="23.25" x14ac:dyDescent="0.45">
      <c r="A88" s="337">
        <v>41039130</v>
      </c>
      <c r="B88" s="343"/>
      <c r="C88" s="344"/>
      <c r="D88" s="344" t="s">
        <v>826</v>
      </c>
      <c r="E88" s="345"/>
      <c r="F88" s="355"/>
      <c r="G88" s="355"/>
      <c r="H88" s="659">
        <f t="shared" si="3"/>
        <v>0</v>
      </c>
      <c r="I88" s="356"/>
    </row>
    <row r="89" spans="1:13" ht="23.25" x14ac:dyDescent="0.45">
      <c r="A89" s="337">
        <v>41039140</v>
      </c>
      <c r="B89" s="343" t="s">
        <v>766</v>
      </c>
      <c r="C89" s="344"/>
      <c r="D89" s="344" t="s">
        <v>827</v>
      </c>
      <c r="E89" s="345"/>
      <c r="F89" s="355"/>
      <c r="G89" s="355"/>
      <c r="H89" s="659">
        <f t="shared" si="3"/>
        <v>0</v>
      </c>
      <c r="I89" s="356"/>
    </row>
    <row r="90" spans="1:13" ht="23.25" x14ac:dyDescent="0.45">
      <c r="A90" s="525">
        <v>41039149</v>
      </c>
      <c r="B90" s="526"/>
      <c r="C90" s="527"/>
      <c r="D90" s="527" t="s">
        <v>828</v>
      </c>
      <c r="E90" s="528"/>
      <c r="F90" s="529"/>
      <c r="G90" s="529"/>
      <c r="H90" s="660">
        <f t="shared" si="3"/>
        <v>0</v>
      </c>
      <c r="I90" s="532" t="s">
        <v>298</v>
      </c>
    </row>
    <row r="91" spans="1:13" ht="23.25" x14ac:dyDescent="0.45">
      <c r="A91" s="337">
        <v>41039150</v>
      </c>
      <c r="B91" s="343" t="s">
        <v>766</v>
      </c>
      <c r="C91" s="344"/>
      <c r="D91" s="344" t="s">
        <v>829</v>
      </c>
      <c r="E91" s="345"/>
      <c r="F91" s="355">
        <v>200000</v>
      </c>
      <c r="G91" s="355"/>
      <c r="H91" s="659">
        <f t="shared" si="3"/>
        <v>200000</v>
      </c>
      <c r="I91" s="356"/>
    </row>
    <row r="92" spans="1:13" ht="23.25" x14ac:dyDescent="0.45">
      <c r="A92" s="525">
        <v>41039159</v>
      </c>
      <c r="B92" s="526"/>
      <c r="C92" s="527"/>
      <c r="D92" s="527" t="s">
        <v>830</v>
      </c>
      <c r="E92" s="528"/>
      <c r="F92" s="529"/>
      <c r="G92" s="529"/>
      <c r="H92" s="660">
        <f t="shared" si="3"/>
        <v>0</v>
      </c>
      <c r="I92" s="532" t="s">
        <v>298</v>
      </c>
    </row>
    <row r="93" spans="1:13" ht="23.25" x14ac:dyDescent="0.45">
      <c r="A93" s="337">
        <v>41039160</v>
      </c>
      <c r="B93" s="343" t="s">
        <v>766</v>
      </c>
      <c r="C93" s="344"/>
      <c r="D93" s="344" t="s">
        <v>831</v>
      </c>
      <c r="E93" s="345"/>
      <c r="F93" s="355">
        <v>30000</v>
      </c>
      <c r="G93" s="355"/>
      <c r="H93" s="659">
        <f t="shared" si="3"/>
        <v>30000</v>
      </c>
      <c r="I93" s="356"/>
    </row>
    <row r="94" spans="1:13" ht="23.25" x14ac:dyDescent="0.45">
      <c r="A94" s="525">
        <v>41039169</v>
      </c>
      <c r="B94" s="526"/>
      <c r="C94" s="527"/>
      <c r="D94" s="527" t="s">
        <v>832</v>
      </c>
      <c r="E94" s="528"/>
      <c r="F94" s="529"/>
      <c r="G94" s="529"/>
      <c r="H94" s="660">
        <f t="shared" si="3"/>
        <v>0</v>
      </c>
      <c r="I94" s="532" t="s">
        <v>298</v>
      </c>
    </row>
    <row r="95" spans="1:13" ht="23.25" x14ac:dyDescent="0.45">
      <c r="A95" s="337">
        <v>41039990</v>
      </c>
      <c r="B95" s="343"/>
      <c r="C95" s="344"/>
      <c r="D95" s="344" t="s">
        <v>833</v>
      </c>
      <c r="E95" s="345"/>
      <c r="F95" s="355">
        <v>40000</v>
      </c>
      <c r="G95" s="355"/>
      <c r="H95" s="659">
        <f t="shared" si="3"/>
        <v>40000</v>
      </c>
      <c r="I95" s="356"/>
    </row>
    <row r="96" spans="1:13" ht="23.25" x14ac:dyDescent="0.2">
      <c r="A96" s="348"/>
      <c r="B96" s="738" t="s">
        <v>834</v>
      </c>
      <c r="C96" s="739"/>
      <c r="D96" s="739"/>
      <c r="E96" s="740"/>
      <c r="F96" s="366">
        <f>SUBTOTAL(109,F20:F95)</f>
        <v>12389200</v>
      </c>
      <c r="G96" s="366">
        <f>SUBTOTAL(109,G20:G95)</f>
        <v>0</v>
      </c>
      <c r="H96" s="663">
        <f>SUBTOTAL(109,H20:H95)</f>
        <v>12389200</v>
      </c>
      <c r="I96" s="367"/>
      <c r="M96" s="612">
        <f>+H96-O15-O16</f>
        <v>4690200</v>
      </c>
    </row>
    <row r="97" spans="1:9" ht="23.25" x14ac:dyDescent="0.45">
      <c r="A97" s="351"/>
      <c r="B97" s="368" t="s">
        <v>334</v>
      </c>
      <c r="C97" s="369"/>
      <c r="D97" s="369"/>
      <c r="E97" s="370"/>
      <c r="F97" s="335"/>
      <c r="G97" s="335"/>
      <c r="H97" s="658"/>
      <c r="I97" s="336"/>
    </row>
    <row r="98" spans="1:9" ht="23.25" x14ac:dyDescent="0.45">
      <c r="A98" s="351"/>
      <c r="B98" s="352" t="s">
        <v>835</v>
      </c>
      <c r="C98" s="361"/>
      <c r="D98" s="361"/>
      <c r="E98" s="362"/>
      <c r="F98" s="355"/>
      <c r="G98" s="355"/>
      <c r="H98" s="662"/>
      <c r="I98" s="356"/>
    </row>
    <row r="99" spans="1:9" ht="23.25" x14ac:dyDescent="0.45">
      <c r="A99" s="337">
        <v>49010010</v>
      </c>
      <c r="B99" s="343"/>
      <c r="C99" s="344"/>
      <c r="D99" s="371" t="s">
        <v>836</v>
      </c>
      <c r="E99" s="372"/>
      <c r="F99" s="335">
        <v>4000</v>
      </c>
      <c r="G99" s="335"/>
      <c r="H99" s="659">
        <f t="shared" ref="H99:H144" si="4">SUM(F99:G99)</f>
        <v>4000</v>
      </c>
      <c r="I99" s="336"/>
    </row>
    <row r="100" spans="1:9" ht="23.25" x14ac:dyDescent="0.45">
      <c r="A100" s="337">
        <v>49010020</v>
      </c>
      <c r="B100" s="343"/>
      <c r="C100" s="344"/>
      <c r="D100" s="344" t="s">
        <v>837</v>
      </c>
      <c r="E100" s="345"/>
      <c r="F100" s="355"/>
      <c r="G100" s="355"/>
      <c r="H100" s="659">
        <f t="shared" si="4"/>
        <v>0</v>
      </c>
      <c r="I100" s="356"/>
    </row>
    <row r="101" spans="1:9" ht="23.25" x14ac:dyDescent="0.45">
      <c r="A101" s="337">
        <v>49010030</v>
      </c>
      <c r="B101" s="343"/>
      <c r="C101" s="344"/>
      <c r="D101" s="344" t="s">
        <v>838</v>
      </c>
      <c r="E101" s="345"/>
      <c r="F101" s="335"/>
      <c r="G101" s="335"/>
      <c r="H101" s="659">
        <f t="shared" si="4"/>
        <v>0</v>
      </c>
      <c r="I101" s="336"/>
    </row>
    <row r="102" spans="1:9" ht="23.25" x14ac:dyDescent="0.45">
      <c r="A102" s="337">
        <v>49010040</v>
      </c>
      <c r="B102" s="343"/>
      <c r="C102" s="344"/>
      <c r="D102" s="344" t="s">
        <v>839</v>
      </c>
      <c r="E102" s="345"/>
      <c r="F102" s="335"/>
      <c r="G102" s="335"/>
      <c r="H102" s="659">
        <f t="shared" si="4"/>
        <v>0</v>
      </c>
      <c r="I102" s="336"/>
    </row>
    <row r="103" spans="1:9" ht="23.25" x14ac:dyDescent="0.45">
      <c r="A103" s="337">
        <v>49011010</v>
      </c>
      <c r="B103" s="343"/>
      <c r="C103" s="344"/>
      <c r="D103" s="344" t="s">
        <v>840</v>
      </c>
      <c r="E103" s="345"/>
      <c r="F103" s="355"/>
      <c r="G103" s="355"/>
      <c r="H103" s="659">
        <f t="shared" si="4"/>
        <v>0</v>
      </c>
      <c r="I103" s="356"/>
    </row>
    <row r="104" spans="1:9" ht="23.25" x14ac:dyDescent="0.45">
      <c r="A104" s="337">
        <v>49012010</v>
      </c>
      <c r="B104" s="343"/>
      <c r="C104" s="344"/>
      <c r="D104" s="344" t="s">
        <v>841</v>
      </c>
      <c r="E104" s="345"/>
      <c r="F104" s="355"/>
      <c r="G104" s="355"/>
      <c r="H104" s="659">
        <f t="shared" si="4"/>
        <v>0</v>
      </c>
      <c r="I104" s="356"/>
    </row>
    <row r="105" spans="1:9" ht="23.25" x14ac:dyDescent="0.45">
      <c r="A105" s="337">
        <v>49013010</v>
      </c>
      <c r="B105" s="343"/>
      <c r="C105" s="344"/>
      <c r="D105" s="344" t="s">
        <v>842</v>
      </c>
      <c r="E105" s="345"/>
      <c r="F105" s="355"/>
      <c r="G105" s="355"/>
      <c r="H105" s="659">
        <f t="shared" si="4"/>
        <v>0</v>
      </c>
      <c r="I105" s="356"/>
    </row>
    <row r="106" spans="1:9" ht="23.25" x14ac:dyDescent="0.45">
      <c r="A106" s="337">
        <v>49013020</v>
      </c>
      <c r="B106" s="343"/>
      <c r="C106" s="344"/>
      <c r="D106" s="344" t="s">
        <v>843</v>
      </c>
      <c r="E106" s="345"/>
      <c r="F106" s="355"/>
      <c r="G106" s="355"/>
      <c r="H106" s="659">
        <f t="shared" si="4"/>
        <v>0</v>
      </c>
      <c r="I106" s="356"/>
    </row>
    <row r="107" spans="1:9" ht="23.25" x14ac:dyDescent="0.45">
      <c r="A107" s="337">
        <v>49019010</v>
      </c>
      <c r="B107" s="343"/>
      <c r="C107" s="344"/>
      <c r="D107" s="344" t="s">
        <v>844</v>
      </c>
      <c r="E107" s="345"/>
      <c r="F107" s="355">
        <v>200000</v>
      </c>
      <c r="G107" s="355"/>
      <c r="H107" s="659">
        <f t="shared" si="4"/>
        <v>200000</v>
      </c>
      <c r="I107" s="356"/>
    </row>
    <row r="108" spans="1:9" ht="23.25" x14ac:dyDescent="0.45">
      <c r="A108" s="351"/>
      <c r="B108" s="352" t="s">
        <v>845</v>
      </c>
      <c r="C108" s="353"/>
      <c r="D108" s="353"/>
      <c r="E108" s="354"/>
      <c r="F108" s="335"/>
      <c r="G108" s="335"/>
      <c r="H108" s="659">
        <f t="shared" si="4"/>
        <v>0</v>
      </c>
      <c r="I108" s="336"/>
    </row>
    <row r="109" spans="1:9" ht="23.25" x14ac:dyDescent="0.45">
      <c r="A109" s="337"/>
      <c r="B109" s="343"/>
      <c r="C109" s="357" t="s">
        <v>846</v>
      </c>
      <c r="D109" s="344"/>
      <c r="E109" s="345"/>
      <c r="F109" s="355"/>
      <c r="G109" s="355"/>
      <c r="H109" s="659">
        <f t="shared" si="4"/>
        <v>0</v>
      </c>
      <c r="I109" s="356"/>
    </row>
    <row r="110" spans="1:9" ht="23.25" x14ac:dyDescent="0.45">
      <c r="A110" s="337">
        <v>49020010</v>
      </c>
      <c r="B110" s="343"/>
      <c r="C110" s="344"/>
      <c r="D110" s="344" t="s">
        <v>847</v>
      </c>
      <c r="E110" s="345"/>
      <c r="F110" s="355">
        <v>1000</v>
      </c>
      <c r="G110" s="355"/>
      <c r="H110" s="659">
        <f t="shared" si="4"/>
        <v>1000</v>
      </c>
      <c r="I110" s="356"/>
    </row>
    <row r="111" spans="1:9" ht="23.25" x14ac:dyDescent="0.45">
      <c r="A111" s="337">
        <v>49020020</v>
      </c>
      <c r="B111" s="343"/>
      <c r="C111" s="344"/>
      <c r="D111" s="344" t="s">
        <v>848</v>
      </c>
      <c r="E111" s="345"/>
      <c r="F111" s="355">
        <v>40000</v>
      </c>
      <c r="G111" s="355"/>
      <c r="H111" s="659">
        <f t="shared" si="4"/>
        <v>40000</v>
      </c>
      <c r="I111" s="356"/>
    </row>
    <row r="112" spans="1:9" ht="23.25" x14ac:dyDescent="0.45">
      <c r="A112" s="351">
        <v>49020030</v>
      </c>
      <c r="B112" s="360"/>
      <c r="C112" s="353"/>
      <c r="D112" s="353" t="s">
        <v>849</v>
      </c>
      <c r="E112" s="354"/>
      <c r="F112" s="335">
        <v>10000</v>
      </c>
      <c r="G112" s="335"/>
      <c r="H112" s="659">
        <f t="shared" si="4"/>
        <v>10000</v>
      </c>
      <c r="I112" s="336"/>
    </row>
    <row r="113" spans="1:9" ht="23.25" x14ac:dyDescent="0.45">
      <c r="A113" s="337">
        <v>49020040</v>
      </c>
      <c r="B113" s="343"/>
      <c r="C113" s="344"/>
      <c r="D113" s="344" t="s">
        <v>850</v>
      </c>
      <c r="E113" s="345"/>
      <c r="F113" s="355">
        <v>10000</v>
      </c>
      <c r="G113" s="355"/>
      <c r="H113" s="659">
        <f t="shared" si="4"/>
        <v>10000</v>
      </c>
      <c r="I113" s="356"/>
    </row>
    <row r="114" spans="1:9" ht="23.25" x14ac:dyDescent="0.45">
      <c r="A114" s="337">
        <v>49020050</v>
      </c>
      <c r="B114" s="343"/>
      <c r="C114" s="344"/>
      <c r="D114" s="344" t="s">
        <v>851</v>
      </c>
      <c r="E114" s="345"/>
      <c r="F114" s="355">
        <v>300</v>
      </c>
      <c r="G114" s="355"/>
      <c r="H114" s="659">
        <f t="shared" si="4"/>
        <v>300</v>
      </c>
      <c r="I114" s="356"/>
    </row>
    <row r="115" spans="1:9" ht="23.25" x14ac:dyDescent="0.45">
      <c r="A115" s="337">
        <v>49020060</v>
      </c>
      <c r="B115" s="343"/>
      <c r="C115" s="344"/>
      <c r="D115" s="344" t="s">
        <v>852</v>
      </c>
      <c r="E115" s="345"/>
      <c r="F115" s="355"/>
      <c r="G115" s="355"/>
      <c r="H115" s="659">
        <f t="shared" si="4"/>
        <v>0</v>
      </c>
      <c r="I115" s="356"/>
    </row>
    <row r="116" spans="1:9" ht="23.25" x14ac:dyDescent="0.45">
      <c r="A116" s="337">
        <v>49020070</v>
      </c>
      <c r="B116" s="343"/>
      <c r="C116" s="344"/>
      <c r="D116" s="344" t="s">
        <v>853</v>
      </c>
      <c r="E116" s="345"/>
      <c r="F116" s="355"/>
      <c r="G116" s="355"/>
      <c r="H116" s="659">
        <f t="shared" si="4"/>
        <v>0</v>
      </c>
      <c r="I116" s="356"/>
    </row>
    <row r="117" spans="1:9" ht="23.25" x14ac:dyDescent="0.45">
      <c r="A117" s="337">
        <v>49020990</v>
      </c>
      <c r="B117" s="343"/>
      <c r="C117" s="344"/>
      <c r="D117" s="344" t="s">
        <v>854</v>
      </c>
      <c r="E117" s="345"/>
      <c r="F117" s="355">
        <v>500</v>
      </c>
      <c r="G117" s="355"/>
      <c r="H117" s="659">
        <f t="shared" si="4"/>
        <v>500</v>
      </c>
      <c r="I117" s="356"/>
    </row>
    <row r="118" spans="1:9" ht="23.25" x14ac:dyDescent="0.45">
      <c r="A118" s="337"/>
      <c r="B118" s="359" t="s">
        <v>855</v>
      </c>
      <c r="C118" s="344"/>
      <c r="D118" s="344"/>
      <c r="E118" s="345"/>
      <c r="F118" s="355"/>
      <c r="G118" s="355"/>
      <c r="H118" s="659">
        <f t="shared" si="4"/>
        <v>0</v>
      </c>
      <c r="I118" s="356"/>
    </row>
    <row r="119" spans="1:9" ht="23.25" x14ac:dyDescent="0.45">
      <c r="A119" s="337">
        <v>49030010</v>
      </c>
      <c r="B119" s="343"/>
      <c r="C119" s="344"/>
      <c r="D119" s="371" t="s">
        <v>855</v>
      </c>
      <c r="E119" s="372"/>
      <c r="F119" s="355"/>
      <c r="G119" s="355"/>
      <c r="H119" s="659">
        <f t="shared" si="4"/>
        <v>0</v>
      </c>
      <c r="I119" s="356"/>
    </row>
    <row r="120" spans="1:9" ht="23.25" x14ac:dyDescent="0.45">
      <c r="A120" s="337"/>
      <c r="B120" s="359" t="s">
        <v>856</v>
      </c>
      <c r="C120" s="357"/>
      <c r="D120" s="344"/>
      <c r="E120" s="345"/>
      <c r="F120" s="355"/>
      <c r="G120" s="355"/>
      <c r="H120" s="659">
        <f t="shared" si="4"/>
        <v>0</v>
      </c>
      <c r="I120" s="356"/>
    </row>
    <row r="121" spans="1:9" ht="23.25" x14ac:dyDescent="0.45">
      <c r="A121" s="337">
        <v>49040010</v>
      </c>
      <c r="B121" s="343"/>
      <c r="C121" s="344"/>
      <c r="D121" s="371" t="s">
        <v>857</v>
      </c>
      <c r="E121" s="345"/>
      <c r="F121" s="355"/>
      <c r="G121" s="355"/>
      <c r="H121" s="659">
        <f t="shared" si="4"/>
        <v>0</v>
      </c>
      <c r="I121" s="356"/>
    </row>
    <row r="122" spans="1:9" ht="23.25" x14ac:dyDescent="0.45">
      <c r="A122" s="337">
        <v>49040020</v>
      </c>
      <c r="B122" s="343"/>
      <c r="C122" s="344"/>
      <c r="D122" s="344" t="s">
        <v>858</v>
      </c>
      <c r="E122" s="345"/>
      <c r="F122" s="355"/>
      <c r="G122" s="355"/>
      <c r="H122" s="659">
        <f t="shared" si="4"/>
        <v>0</v>
      </c>
      <c r="I122" s="356"/>
    </row>
    <row r="123" spans="1:9" ht="23.25" x14ac:dyDescent="0.45">
      <c r="A123" s="337">
        <v>49040030</v>
      </c>
      <c r="B123" s="343"/>
      <c r="C123" s="344"/>
      <c r="D123" s="344" t="s">
        <v>859</v>
      </c>
      <c r="E123" s="345"/>
      <c r="F123" s="355"/>
      <c r="G123" s="355"/>
      <c r="H123" s="659">
        <f t="shared" si="4"/>
        <v>0</v>
      </c>
      <c r="I123" s="356"/>
    </row>
    <row r="124" spans="1:9" ht="23.25" x14ac:dyDescent="0.45">
      <c r="A124" s="337"/>
      <c r="B124" s="359" t="s">
        <v>860</v>
      </c>
      <c r="C124" s="357"/>
      <c r="D124" s="344"/>
      <c r="E124" s="345"/>
      <c r="F124" s="355"/>
      <c r="G124" s="355"/>
      <c r="H124" s="659">
        <f t="shared" si="4"/>
        <v>0</v>
      </c>
      <c r="I124" s="356"/>
    </row>
    <row r="125" spans="1:9" ht="23.25" x14ac:dyDescent="0.45">
      <c r="A125" s="337">
        <v>49041010</v>
      </c>
      <c r="B125" s="343"/>
      <c r="C125" s="344"/>
      <c r="D125" s="344" t="s">
        <v>861</v>
      </c>
      <c r="E125" s="345"/>
      <c r="F125" s="355"/>
      <c r="G125" s="355"/>
      <c r="H125" s="659">
        <f t="shared" si="4"/>
        <v>0</v>
      </c>
      <c r="I125" s="356"/>
    </row>
    <row r="126" spans="1:9" ht="23.25" x14ac:dyDescent="0.45">
      <c r="A126" s="337">
        <v>49041020</v>
      </c>
      <c r="B126" s="343"/>
      <c r="C126" s="344"/>
      <c r="D126" s="344" t="s">
        <v>862</v>
      </c>
      <c r="E126" s="345"/>
      <c r="F126" s="355"/>
      <c r="G126" s="355"/>
      <c r="H126" s="659">
        <f t="shared" si="4"/>
        <v>0</v>
      </c>
      <c r="I126" s="356"/>
    </row>
    <row r="127" spans="1:9" ht="23.25" x14ac:dyDescent="0.45">
      <c r="A127" s="337">
        <v>49041040</v>
      </c>
      <c r="B127" s="343"/>
      <c r="C127" s="344"/>
      <c r="D127" s="344" t="s">
        <v>863</v>
      </c>
      <c r="E127" s="345"/>
      <c r="F127" s="355"/>
      <c r="G127" s="355"/>
      <c r="H127" s="659">
        <f t="shared" si="4"/>
        <v>0</v>
      </c>
      <c r="I127" s="356"/>
    </row>
    <row r="128" spans="1:9" ht="23.25" x14ac:dyDescent="0.45">
      <c r="A128" s="337">
        <v>49041050</v>
      </c>
      <c r="B128" s="343"/>
      <c r="C128" s="344"/>
      <c r="D128" s="344" t="s">
        <v>864</v>
      </c>
      <c r="E128" s="345"/>
      <c r="F128" s="355"/>
      <c r="G128" s="355"/>
      <c r="H128" s="659">
        <f t="shared" si="4"/>
        <v>0</v>
      </c>
      <c r="I128" s="356"/>
    </row>
    <row r="129" spans="1:9" ht="23.25" x14ac:dyDescent="0.45">
      <c r="A129" s="351"/>
      <c r="B129" s="352" t="s">
        <v>865</v>
      </c>
      <c r="C129" s="361"/>
      <c r="D129" s="361"/>
      <c r="E129" s="362"/>
      <c r="F129" s="335"/>
      <c r="G129" s="335"/>
      <c r="H129" s="659">
        <f t="shared" si="4"/>
        <v>0</v>
      </c>
      <c r="I129" s="336"/>
    </row>
    <row r="130" spans="1:9" ht="23.25" x14ac:dyDescent="0.45">
      <c r="A130" s="337">
        <v>49050010</v>
      </c>
      <c r="B130" s="343"/>
      <c r="C130" s="344"/>
      <c r="D130" s="344" t="s">
        <v>866</v>
      </c>
      <c r="E130" s="345"/>
      <c r="F130" s="355"/>
      <c r="G130" s="355"/>
      <c r="H130" s="659">
        <f t="shared" si="4"/>
        <v>0</v>
      </c>
      <c r="I130" s="356"/>
    </row>
    <row r="131" spans="1:9" ht="23.25" x14ac:dyDescent="0.45">
      <c r="A131" s="337">
        <v>49050020</v>
      </c>
      <c r="B131" s="343"/>
      <c r="C131" s="344"/>
      <c r="D131" s="344" t="s">
        <v>867</v>
      </c>
      <c r="E131" s="345"/>
      <c r="F131" s="355"/>
      <c r="G131" s="355"/>
      <c r="H131" s="659">
        <f t="shared" ref="H131:H137" si="5">SUM(F131:G131)</f>
        <v>0</v>
      </c>
      <c r="I131" s="356"/>
    </row>
    <row r="132" spans="1:9" ht="23.25" x14ac:dyDescent="0.45">
      <c r="A132" s="337">
        <v>49050040</v>
      </c>
      <c r="B132" s="343"/>
      <c r="C132" s="344"/>
      <c r="D132" s="344" t="s">
        <v>868</v>
      </c>
      <c r="E132" s="345"/>
      <c r="F132" s="355"/>
      <c r="G132" s="355"/>
      <c r="H132" s="659">
        <f t="shared" si="5"/>
        <v>0</v>
      </c>
      <c r="I132" s="356"/>
    </row>
    <row r="133" spans="1:9" ht="23.25" x14ac:dyDescent="0.45">
      <c r="A133" s="337">
        <v>49050050</v>
      </c>
      <c r="B133" s="343"/>
      <c r="C133" s="344"/>
      <c r="D133" s="344" t="s">
        <v>869</v>
      </c>
      <c r="E133" s="345"/>
      <c r="F133" s="355"/>
      <c r="G133" s="355"/>
      <c r="H133" s="659">
        <f t="shared" si="5"/>
        <v>0</v>
      </c>
      <c r="I133" s="356"/>
    </row>
    <row r="134" spans="1:9" ht="23.25" x14ac:dyDescent="0.45">
      <c r="A134" s="337">
        <v>49050060</v>
      </c>
      <c r="B134" s="343"/>
      <c r="C134" s="344"/>
      <c r="D134" s="344" t="s">
        <v>870</v>
      </c>
      <c r="E134" s="345"/>
      <c r="F134" s="355"/>
      <c r="G134" s="355"/>
      <c r="H134" s="659">
        <f t="shared" si="5"/>
        <v>0</v>
      </c>
      <c r="I134" s="356"/>
    </row>
    <row r="135" spans="1:9" ht="23.25" x14ac:dyDescent="0.45">
      <c r="A135" s="337">
        <v>49050070</v>
      </c>
      <c r="B135" s="343"/>
      <c r="C135" s="344"/>
      <c r="D135" s="344" t="s">
        <v>871</v>
      </c>
      <c r="E135" s="345"/>
      <c r="F135" s="355"/>
      <c r="G135" s="355"/>
      <c r="H135" s="659">
        <f t="shared" si="5"/>
        <v>0</v>
      </c>
      <c r="I135" s="356"/>
    </row>
    <row r="136" spans="1:9" ht="23.25" x14ac:dyDescent="0.45">
      <c r="A136" s="373">
        <v>49050090</v>
      </c>
      <c r="B136" s="374"/>
      <c r="C136" s="375"/>
      <c r="D136" s="375" t="s">
        <v>872</v>
      </c>
      <c r="E136" s="347"/>
      <c r="F136" s="355"/>
      <c r="G136" s="355"/>
      <c r="H136" s="659">
        <f t="shared" si="5"/>
        <v>0</v>
      </c>
      <c r="I136" s="356"/>
    </row>
    <row r="137" spans="1:9" ht="23.25" x14ac:dyDescent="0.45">
      <c r="A137" s="346">
        <v>49050100</v>
      </c>
      <c r="B137" s="376"/>
      <c r="C137" s="363"/>
      <c r="D137" s="363" t="s">
        <v>873</v>
      </c>
      <c r="E137" s="364"/>
      <c r="F137" s="355"/>
      <c r="G137" s="355"/>
      <c r="H137" s="659">
        <f t="shared" si="5"/>
        <v>0</v>
      </c>
      <c r="I137" s="356"/>
    </row>
    <row r="138" spans="1:9" ht="23.25" x14ac:dyDescent="0.45">
      <c r="A138" s="346">
        <v>49050110</v>
      </c>
      <c r="B138" s="376"/>
      <c r="C138" s="363"/>
      <c r="D138" s="363" t="s">
        <v>874</v>
      </c>
      <c r="E138" s="364"/>
      <c r="F138" s="355"/>
      <c r="G138" s="355"/>
      <c r="H138" s="659">
        <f t="shared" si="4"/>
        <v>0</v>
      </c>
      <c r="I138" s="356"/>
    </row>
    <row r="139" spans="1:9" ht="23.25" x14ac:dyDescent="0.45">
      <c r="A139" s="346">
        <v>49050120</v>
      </c>
      <c r="B139" s="376"/>
      <c r="C139" s="363"/>
      <c r="D139" s="363" t="s">
        <v>875</v>
      </c>
      <c r="E139" s="364"/>
      <c r="F139" s="355"/>
      <c r="G139" s="355"/>
      <c r="H139" s="659">
        <f t="shared" si="4"/>
        <v>0</v>
      </c>
      <c r="I139" s="356"/>
    </row>
    <row r="140" spans="1:9" ht="23.25" x14ac:dyDescent="0.45">
      <c r="A140" s="346">
        <v>49050130</v>
      </c>
      <c r="B140" s="376"/>
      <c r="C140" s="363"/>
      <c r="D140" s="363" t="s">
        <v>876</v>
      </c>
      <c r="E140" s="364"/>
      <c r="F140" s="355"/>
      <c r="G140" s="355"/>
      <c r="H140" s="659">
        <f t="shared" si="4"/>
        <v>0</v>
      </c>
      <c r="I140" s="356"/>
    </row>
    <row r="141" spans="1:9" ht="23.25" x14ac:dyDescent="0.45">
      <c r="A141" s="346">
        <v>49050140</v>
      </c>
      <c r="B141" s="376"/>
      <c r="C141" s="363"/>
      <c r="D141" s="363" t="s">
        <v>877</v>
      </c>
      <c r="E141" s="364"/>
      <c r="F141" s="355"/>
      <c r="G141" s="355"/>
      <c r="H141" s="659">
        <f t="shared" si="4"/>
        <v>0</v>
      </c>
      <c r="I141" s="356"/>
    </row>
    <row r="142" spans="1:9" ht="23.25" x14ac:dyDescent="0.45">
      <c r="A142" s="346">
        <v>49050150</v>
      </c>
      <c r="B142" s="376"/>
      <c r="C142" s="363"/>
      <c r="D142" s="363" t="s">
        <v>878</v>
      </c>
      <c r="E142" s="364"/>
      <c r="F142" s="355"/>
      <c r="G142" s="355"/>
      <c r="H142" s="659">
        <f t="shared" si="4"/>
        <v>0</v>
      </c>
      <c r="I142" s="356"/>
    </row>
    <row r="143" spans="1:9" ht="23.25" x14ac:dyDescent="0.45">
      <c r="A143" s="346">
        <v>49050160</v>
      </c>
      <c r="B143" s="376"/>
      <c r="C143" s="363"/>
      <c r="D143" s="363" t="s">
        <v>879</v>
      </c>
      <c r="E143" s="364"/>
      <c r="F143" s="355"/>
      <c r="G143" s="355"/>
      <c r="H143" s="659">
        <f t="shared" si="4"/>
        <v>0</v>
      </c>
      <c r="I143" s="356"/>
    </row>
    <row r="144" spans="1:9" ht="23.25" x14ac:dyDescent="0.45">
      <c r="A144" s="346">
        <v>49059990</v>
      </c>
      <c r="B144" s="377"/>
      <c r="C144" s="378"/>
      <c r="D144" s="379" t="s">
        <v>865</v>
      </c>
      <c r="E144" s="380"/>
      <c r="F144" s="355"/>
      <c r="G144" s="355"/>
      <c r="H144" s="659">
        <f t="shared" si="4"/>
        <v>0</v>
      </c>
      <c r="I144" s="356"/>
    </row>
    <row r="145" spans="1:12" ht="23.25" x14ac:dyDescent="0.5">
      <c r="A145" s="381"/>
      <c r="B145" s="750" t="s">
        <v>880</v>
      </c>
      <c r="C145" s="751"/>
      <c r="D145" s="751"/>
      <c r="E145" s="752"/>
      <c r="F145" s="382">
        <f>SUBTOTAL(109,F99:F144)</f>
        <v>265800</v>
      </c>
      <c r="G145" s="382">
        <f>SUBTOTAL(109,G99:G144)</f>
        <v>0</v>
      </c>
      <c r="H145" s="664">
        <f>SUBTOTAL(109,H99:H144)</f>
        <v>265800</v>
      </c>
      <c r="I145" s="383"/>
      <c r="L145" s="612">
        <f>+H145+M96</f>
        <v>4956000</v>
      </c>
    </row>
    <row r="146" spans="1:12" ht="23.25" x14ac:dyDescent="0.5">
      <c r="A146" s="384"/>
      <c r="B146" s="750" t="s">
        <v>881</v>
      </c>
      <c r="C146" s="751"/>
      <c r="D146" s="751"/>
      <c r="E146" s="752"/>
      <c r="F146" s="382">
        <f>SUBTOTAL(109,F11:F145)</f>
        <v>462695000</v>
      </c>
      <c r="G146" s="382">
        <f>SUBTOTAL(109,G11:G145)</f>
        <v>0</v>
      </c>
      <c r="H146" s="664">
        <f>SUBTOTAL(109,H11:H145)</f>
        <v>462695000</v>
      </c>
      <c r="I146" s="383"/>
    </row>
    <row r="147" spans="1:12" ht="23.25" x14ac:dyDescent="0.5">
      <c r="A147" s="384"/>
      <c r="B147" s="750" t="s">
        <v>882</v>
      </c>
      <c r="C147" s="751"/>
      <c r="D147" s="751"/>
      <c r="E147" s="752"/>
      <c r="F147" s="382">
        <f>SUMIF($B$9:$B$144,"(ส)",F$9:F$146)</f>
        <v>5025000</v>
      </c>
      <c r="G147" s="382">
        <f>SUMIF($B$9:$B$144,"(ส)",G$9:G$146)</f>
        <v>0</v>
      </c>
      <c r="H147" s="664">
        <f>SUMIF($B$9:$B$144,"(ส)",H$9:H$146)</f>
        <v>5025000</v>
      </c>
      <c r="I147" s="383"/>
    </row>
    <row r="149" spans="1:12" ht="24.75" x14ac:dyDescent="0.45">
      <c r="B149" s="385" t="s">
        <v>883</v>
      </c>
      <c r="C149" s="385" t="s">
        <v>884</v>
      </c>
    </row>
    <row r="150" spans="1:12" ht="24.75" x14ac:dyDescent="0.45">
      <c r="B150" s="387"/>
      <c r="C150" s="388" t="s">
        <v>885</v>
      </c>
      <c r="H150" s="665">
        <v>462694898.34600002</v>
      </c>
    </row>
    <row r="151" spans="1:12" x14ac:dyDescent="0.45">
      <c r="H151" s="665">
        <f>SUM(H150-F146)</f>
        <v>-101.65399998426437</v>
      </c>
    </row>
  </sheetData>
  <mergeCells count="11">
    <mergeCell ref="C70:E70"/>
    <mergeCell ref="B96:E96"/>
    <mergeCell ref="B145:E145"/>
    <mergeCell ref="B146:E146"/>
    <mergeCell ref="B147:E147"/>
    <mergeCell ref="B18:E18"/>
    <mergeCell ref="A1:I1"/>
    <mergeCell ref="A2:I2"/>
    <mergeCell ref="A3:I3"/>
    <mergeCell ref="B6:E6"/>
    <mergeCell ref="B7:E7"/>
  </mergeCells>
  <conditionalFormatting sqref="F9:I147">
    <cfRule type="expression" dxfId="94" priority="1">
      <formula>LEFT($J$5,1)="ล"</formula>
    </cfRule>
  </conditionalFormatting>
  <dataValidations count="1">
    <dataValidation type="list" allowBlank="1" showInputMessage="1" showErrorMessage="1" sqref="I5" xr:uid="{DE37174A-E935-4FCA-802E-62CC1D8A02F4}">
      <formula1>"บาท,ล้านบาท"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E53B000-6442-4F97-A762-0EDACBB8F26F}">
            <xm:f>IFERROR(VLOOKUP(B20,'\ผงป. - 29.03.2565\2567 ตั้งงบประมาณ\ตั้งงบประมาณปี 2567 ไฟล์ conso ver.01 Final\[2567 - Budget request form - Revenue - Conso.xlsm]R100'!#REF!,10,0),0)&lt;&gt;F20</xm:f>
            <x14:dxf>
              <fill>
                <patternFill>
                  <bgColor rgb="FFFFC000"/>
                </patternFill>
              </fill>
            </x14:dxf>
          </x14:cfRule>
          <xm:sqref>F20:G22</xm:sqref>
        </x14:conditionalFormatting>
        <x14:conditionalFormatting xmlns:xm="http://schemas.microsoft.com/office/excel/2006/main">
          <x14:cfRule type="expression" priority="9" id="{ED3BD177-AAF1-406A-ACD7-1FBEAC0CEC5B}">
            <xm:f>IFERROR(VLOOKUP(B23,'\ผงป. - 29.03.2565\2567 ตั้งงบประมาณ\ตั้งงบประมาณปี 2567 ไฟล์ conso ver.01 Final\[2567 - Budget request form - Revenue - Conso.xlsm]R100'!#REF!,10,0),0)&lt;&gt;F23</xm:f>
            <x14:dxf>
              <fill>
                <patternFill>
                  <bgColor rgb="FFFFC000"/>
                </patternFill>
              </fill>
            </x14:dxf>
          </x14:cfRule>
          <xm:sqref>F23:G57 F60:G63 F68:G81 F138:G141</xm:sqref>
        </x14:conditionalFormatting>
        <x14:conditionalFormatting xmlns:xm="http://schemas.microsoft.com/office/excel/2006/main">
          <x14:cfRule type="expression" priority="7" id="{C7DEC3DC-33FF-4298-8722-8F430F4C1B9C}">
            <xm:f>IFERROR(VLOOKUP(B58,'\ผงป. - 29.03.2565\2567 ตั้งงบประมาณ\ตั้งงบประมาณปี 2567 ไฟล์ conso ver.01 Final\[2567 - Budget request form - Revenue - Conso.xlsm]R100'!#REF!,10,0),0)&lt;&gt;F58</xm:f>
            <x14:dxf>
              <fill>
                <patternFill>
                  <bgColor rgb="FFFFC000"/>
                </patternFill>
              </fill>
            </x14:dxf>
          </x14:cfRule>
          <xm:sqref>F58:G59</xm:sqref>
        </x14:conditionalFormatting>
        <x14:conditionalFormatting xmlns:xm="http://schemas.microsoft.com/office/excel/2006/main">
          <x14:cfRule type="expression" priority="6" id="{CA6F1B90-016B-4649-83C6-FA3534C96400}">
            <xm:f>IFERROR(VLOOKUP(B64,'\ผงป. - 29.03.2565\2567 ตั้งงบประมาณ\ตั้งงบประมาณปี 2567 ไฟล์ conso ver.01 Final\[2567 - Budget request form - Revenue - Conso.xlsm]R100'!#REF!,10,0),0)&lt;&gt;F64</xm:f>
            <x14:dxf>
              <fill>
                <patternFill>
                  <bgColor rgb="FFFFC000"/>
                </patternFill>
              </fill>
            </x14:dxf>
          </x14:cfRule>
          <xm:sqref>F64:G67</xm:sqref>
        </x14:conditionalFormatting>
        <x14:conditionalFormatting xmlns:xm="http://schemas.microsoft.com/office/excel/2006/main">
          <x14:cfRule type="expression" priority="10" id="{E94890B8-55C2-4FB3-B36D-2F652AB0772C}">
            <xm:f>IFERROR(VLOOKUP(B82,'\ผงป. - 29.03.2565\2567 ตั้งงบประมาณ\ตั้งงบประมาณปี 2567 ไฟล์ conso ver.01 Final\[2567 - Budget request form - Revenue - Conso.xlsm]R100'!#REF!,10,0),0)&lt;&gt;F82</xm:f>
            <x14:dxf>
              <fill>
                <patternFill>
                  <bgColor rgb="FFFFC000"/>
                </patternFill>
              </fill>
            </x14:dxf>
          </x14:cfRule>
          <xm:sqref>F82:G89</xm:sqref>
        </x14:conditionalFormatting>
        <x14:conditionalFormatting xmlns:xm="http://schemas.microsoft.com/office/excel/2006/main">
          <x14:cfRule type="expression" priority="4" id="{7365261E-2B74-411A-8133-160A03FFA561}">
            <xm:f>IFERROR(VLOOKUP(B11,'\ผงป. - 29.03.2565\2567 ตั้งงบประมาณ\ตั้งงบประมาณปี 2567 ไฟล์ conso ver.01 Final\[2567 - Budget request form - Revenue - Conso.xlsm]R100'!#REF!,10,0),0)&lt;&gt;F11</xm:f>
            <x14:dxf>
              <fill>
                <patternFill>
                  <bgColor rgb="FFFFC000"/>
                </patternFill>
              </fill>
            </x14:dxf>
          </x14:cfRule>
          <xm:sqref>F11:H17</xm:sqref>
        </x14:conditionalFormatting>
        <x14:conditionalFormatting xmlns:xm="http://schemas.microsoft.com/office/excel/2006/main">
          <x14:cfRule type="expression" priority="13" id="{546D5096-C715-4331-97F4-04B26AAB230E}">
            <xm:f>IFERROR(VLOOKUP(B96,'\ผงป. - 29.03.2565\2567 ตั้งงบประมาณ\ตั้งงบประมาณปี 2567 ไฟล์ conso ver.01 Final\[2567 - Budget request form - Revenue - Conso.xlsm]R100'!#REF!,10,0),0)&lt;&gt;F90</xm:f>
            <x14:dxf>
              <fill>
                <patternFill>
                  <bgColor rgb="FFFFC000"/>
                </patternFill>
              </fill>
            </x14:dxf>
          </x14:cfRule>
          <xm:sqref>F90:H93</xm:sqref>
        </x14:conditionalFormatting>
        <x14:conditionalFormatting xmlns:xm="http://schemas.microsoft.com/office/excel/2006/main">
          <x14:cfRule type="expression" priority="5" id="{F9FB1733-5038-4F17-9A45-CABA7E759FED}">
            <xm:f>IFERROR(VLOOKUP(B101,'\ผงป. - 29.03.2565\2567 ตั้งงบประมาณ\ตั้งงบประมาณปี 2567 ไฟล์ conso ver.01 Final\[2567 - Budget request form - Revenue - Conso.xlsm]R100'!#REF!,10,0),0)&lt;&gt;F94</xm:f>
            <x14:dxf>
              <fill>
                <patternFill>
                  <bgColor rgb="FFFFC000"/>
                </patternFill>
              </fill>
            </x14:dxf>
          </x14:cfRule>
          <xm:sqref>F94:H95 F99:H130</xm:sqref>
        </x14:conditionalFormatting>
        <x14:conditionalFormatting xmlns:xm="http://schemas.microsoft.com/office/excel/2006/main">
          <x14:cfRule type="expression" priority="2" id="{818BBFA9-EAC4-4907-94CD-38B4D5BE87D5}">
            <xm:f>IFERROR(VLOOKUP(B131,'\ผงป. - 29.03.2565\2567 ตั้งงบประมาณ\ตั้งงบประมาณปี 2567 ไฟล์ conso ver.01 Final\[2567 - Budget request form - Revenue - Conso.xlsm]R100'!#REF!,10,0),0)&lt;&gt;F131</xm:f>
            <x14:dxf>
              <fill>
                <patternFill>
                  <bgColor rgb="FFFFC000"/>
                </patternFill>
              </fill>
            </x14:dxf>
          </x14:cfRule>
          <xm:sqref>F131:H134</xm:sqref>
        </x14:conditionalFormatting>
        <x14:conditionalFormatting xmlns:xm="http://schemas.microsoft.com/office/excel/2006/main">
          <x14:cfRule type="expression" priority="3" id="{7AF984ED-7E05-49B7-BFCE-B818D0C25F78}">
            <xm:f>IFERROR(VLOOKUP(B138,'\ผงป. - 29.03.2565\2567 ตั้งงบประมาณ\ตั้งงบประมาณปี 2567 ไฟล์ conso ver.01 Final\[2567 - Budget request form - Revenue - Conso.xlsm]R100'!#REF!,10,0),0)&lt;&gt;F135</xm:f>
            <x14:dxf>
              <fill>
                <patternFill>
                  <bgColor rgb="FFFFC000"/>
                </patternFill>
              </fill>
            </x14:dxf>
          </x14:cfRule>
          <xm:sqref>F135:H137</xm:sqref>
        </x14:conditionalFormatting>
        <x14:conditionalFormatting xmlns:xm="http://schemas.microsoft.com/office/excel/2006/main">
          <x14:cfRule type="expression" priority="12" id="{6EB33D49-8D89-4CDF-8731-5DCA5ED82610}">
            <xm:f>IFERROR(VLOOKUP(B145,'\ผงป. - 29.03.2565\2567 ตั้งงบประมาณ\ตั้งงบประมาณปี 2567 ไฟล์ conso ver.01 Final\[2567 - Budget request form - Revenue - Conso.xlsm]R100'!#REF!,10,0),0)&lt;&gt;F142</xm:f>
            <x14:dxf>
              <fill>
                <patternFill>
                  <bgColor rgb="FFFFC000"/>
                </patternFill>
              </fill>
            </x14:dxf>
          </x14:cfRule>
          <xm:sqref>F142:H144</xm:sqref>
        </x14:conditionalFormatting>
        <x14:conditionalFormatting xmlns:xm="http://schemas.microsoft.com/office/excel/2006/main">
          <x14:cfRule type="expression" priority="11" id="{D4FA56D3-E90A-477D-B591-372804D80F47}">
            <xm:f>IFERROR(VLOOKUP(D20,'\ผงป. - 29.03.2565\2567 ตั้งงบประมาณ\ตั้งงบประมาณปี 2567 ไฟล์ conso ver.01 Final\[2567 - Budget request form - Revenue - Conso.xlsm]R100'!#REF!,10,0),0)&lt;&gt;H20</xm:f>
            <x14:dxf>
              <fill>
                <patternFill>
                  <bgColor rgb="FFFFC000"/>
                </patternFill>
              </fill>
            </x14:dxf>
          </x14:cfRule>
          <xm:sqref>H20:H89 H138:H141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7E54-779C-4598-901F-83AC1CF88B30}">
  <sheetPr>
    <tabColor rgb="FFFDEBB9"/>
  </sheetPr>
  <dimension ref="A1:I895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1" sqref="D21"/>
    </sheetView>
  </sheetViews>
  <sheetFormatPr defaultRowHeight="36" customHeight="1" x14ac:dyDescent="0.4"/>
  <cols>
    <col min="1" max="1" width="11.28515625" style="469" customWidth="1"/>
    <col min="2" max="2" width="27.5703125" style="469" customWidth="1"/>
    <col min="3" max="3" width="58.42578125" style="469" customWidth="1"/>
    <col min="4" max="4" width="75.85546875" style="469" customWidth="1"/>
    <col min="5" max="5" width="64.42578125" style="492" bestFit="1" customWidth="1"/>
    <col min="6" max="256" width="9.140625" style="469"/>
    <col min="257" max="257" width="11.28515625" style="469" customWidth="1"/>
    <col min="258" max="258" width="27.5703125" style="469" customWidth="1"/>
    <col min="259" max="259" width="58.42578125" style="469" customWidth="1"/>
    <col min="260" max="260" width="75.85546875" style="469" customWidth="1"/>
    <col min="261" max="261" width="64.42578125" style="469" bestFit="1" customWidth="1"/>
    <col min="262" max="512" width="9.140625" style="469"/>
    <col min="513" max="513" width="11.28515625" style="469" customWidth="1"/>
    <col min="514" max="514" width="27.5703125" style="469" customWidth="1"/>
    <col min="515" max="515" width="58.42578125" style="469" customWidth="1"/>
    <col min="516" max="516" width="75.85546875" style="469" customWidth="1"/>
    <col min="517" max="517" width="64.42578125" style="469" bestFit="1" customWidth="1"/>
    <col min="518" max="768" width="9.140625" style="469"/>
    <col min="769" max="769" width="11.28515625" style="469" customWidth="1"/>
    <col min="770" max="770" width="27.5703125" style="469" customWidth="1"/>
    <col min="771" max="771" width="58.42578125" style="469" customWidth="1"/>
    <col min="772" max="772" width="75.85546875" style="469" customWidth="1"/>
    <col min="773" max="773" width="64.42578125" style="469" bestFit="1" customWidth="1"/>
    <col min="774" max="1024" width="9.140625" style="469"/>
    <col min="1025" max="1025" width="11.28515625" style="469" customWidth="1"/>
    <col min="1026" max="1026" width="27.5703125" style="469" customWidth="1"/>
    <col min="1027" max="1027" width="58.42578125" style="469" customWidth="1"/>
    <col min="1028" max="1028" width="75.85546875" style="469" customWidth="1"/>
    <col min="1029" max="1029" width="64.42578125" style="469" bestFit="1" customWidth="1"/>
    <col min="1030" max="1280" width="9.140625" style="469"/>
    <col min="1281" max="1281" width="11.28515625" style="469" customWidth="1"/>
    <col min="1282" max="1282" width="27.5703125" style="469" customWidth="1"/>
    <col min="1283" max="1283" width="58.42578125" style="469" customWidth="1"/>
    <col min="1284" max="1284" width="75.85546875" style="469" customWidth="1"/>
    <col min="1285" max="1285" width="64.42578125" style="469" bestFit="1" customWidth="1"/>
    <col min="1286" max="1536" width="9.140625" style="469"/>
    <col min="1537" max="1537" width="11.28515625" style="469" customWidth="1"/>
    <col min="1538" max="1538" width="27.5703125" style="469" customWidth="1"/>
    <col min="1539" max="1539" width="58.42578125" style="469" customWidth="1"/>
    <col min="1540" max="1540" width="75.85546875" style="469" customWidth="1"/>
    <col min="1541" max="1541" width="64.42578125" style="469" bestFit="1" customWidth="1"/>
    <col min="1542" max="1792" width="9.140625" style="469"/>
    <col min="1793" max="1793" width="11.28515625" style="469" customWidth="1"/>
    <col min="1794" max="1794" width="27.5703125" style="469" customWidth="1"/>
    <col min="1795" max="1795" width="58.42578125" style="469" customWidth="1"/>
    <col min="1796" max="1796" width="75.85546875" style="469" customWidth="1"/>
    <col min="1797" max="1797" width="64.42578125" style="469" bestFit="1" customWidth="1"/>
    <col min="1798" max="2048" width="9.140625" style="469"/>
    <col min="2049" max="2049" width="11.28515625" style="469" customWidth="1"/>
    <col min="2050" max="2050" width="27.5703125" style="469" customWidth="1"/>
    <col min="2051" max="2051" width="58.42578125" style="469" customWidth="1"/>
    <col min="2052" max="2052" width="75.85546875" style="469" customWidth="1"/>
    <col min="2053" max="2053" width="64.42578125" style="469" bestFit="1" customWidth="1"/>
    <col min="2054" max="2304" width="9.140625" style="469"/>
    <col min="2305" max="2305" width="11.28515625" style="469" customWidth="1"/>
    <col min="2306" max="2306" width="27.5703125" style="469" customWidth="1"/>
    <col min="2307" max="2307" width="58.42578125" style="469" customWidth="1"/>
    <col min="2308" max="2308" width="75.85546875" style="469" customWidth="1"/>
    <col min="2309" max="2309" width="64.42578125" style="469" bestFit="1" customWidth="1"/>
    <col min="2310" max="2560" width="9.140625" style="469"/>
    <col min="2561" max="2561" width="11.28515625" style="469" customWidth="1"/>
    <col min="2562" max="2562" width="27.5703125" style="469" customWidth="1"/>
    <col min="2563" max="2563" width="58.42578125" style="469" customWidth="1"/>
    <col min="2564" max="2564" width="75.85546875" style="469" customWidth="1"/>
    <col min="2565" max="2565" width="64.42578125" style="469" bestFit="1" customWidth="1"/>
    <col min="2566" max="2816" width="9.140625" style="469"/>
    <col min="2817" max="2817" width="11.28515625" style="469" customWidth="1"/>
    <col min="2818" max="2818" width="27.5703125" style="469" customWidth="1"/>
    <col min="2819" max="2819" width="58.42578125" style="469" customWidth="1"/>
    <col min="2820" max="2820" width="75.85546875" style="469" customWidth="1"/>
    <col min="2821" max="2821" width="64.42578125" style="469" bestFit="1" customWidth="1"/>
    <col min="2822" max="3072" width="9.140625" style="469"/>
    <col min="3073" max="3073" width="11.28515625" style="469" customWidth="1"/>
    <col min="3074" max="3074" width="27.5703125" style="469" customWidth="1"/>
    <col min="3075" max="3075" width="58.42578125" style="469" customWidth="1"/>
    <col min="3076" max="3076" width="75.85546875" style="469" customWidth="1"/>
    <col min="3077" max="3077" width="64.42578125" style="469" bestFit="1" customWidth="1"/>
    <col min="3078" max="3328" width="9.140625" style="469"/>
    <col min="3329" max="3329" width="11.28515625" style="469" customWidth="1"/>
    <col min="3330" max="3330" width="27.5703125" style="469" customWidth="1"/>
    <col min="3331" max="3331" width="58.42578125" style="469" customWidth="1"/>
    <col min="3332" max="3332" width="75.85546875" style="469" customWidth="1"/>
    <col min="3333" max="3333" width="64.42578125" style="469" bestFit="1" customWidth="1"/>
    <col min="3334" max="3584" width="9.140625" style="469"/>
    <col min="3585" max="3585" width="11.28515625" style="469" customWidth="1"/>
    <col min="3586" max="3586" width="27.5703125" style="469" customWidth="1"/>
    <col min="3587" max="3587" width="58.42578125" style="469" customWidth="1"/>
    <col min="3588" max="3588" width="75.85546875" style="469" customWidth="1"/>
    <col min="3589" max="3589" width="64.42578125" style="469" bestFit="1" customWidth="1"/>
    <col min="3590" max="3840" width="9.140625" style="469"/>
    <col min="3841" max="3841" width="11.28515625" style="469" customWidth="1"/>
    <col min="3842" max="3842" width="27.5703125" style="469" customWidth="1"/>
    <col min="3843" max="3843" width="58.42578125" style="469" customWidth="1"/>
    <col min="3844" max="3844" width="75.85546875" style="469" customWidth="1"/>
    <col min="3845" max="3845" width="64.42578125" style="469" bestFit="1" customWidth="1"/>
    <col min="3846" max="4096" width="9.140625" style="469"/>
    <col min="4097" max="4097" width="11.28515625" style="469" customWidth="1"/>
    <col min="4098" max="4098" width="27.5703125" style="469" customWidth="1"/>
    <col min="4099" max="4099" width="58.42578125" style="469" customWidth="1"/>
    <col min="4100" max="4100" width="75.85546875" style="469" customWidth="1"/>
    <col min="4101" max="4101" width="64.42578125" style="469" bestFit="1" customWidth="1"/>
    <col min="4102" max="4352" width="9.140625" style="469"/>
    <col min="4353" max="4353" width="11.28515625" style="469" customWidth="1"/>
    <col min="4354" max="4354" width="27.5703125" style="469" customWidth="1"/>
    <col min="4355" max="4355" width="58.42578125" style="469" customWidth="1"/>
    <col min="4356" max="4356" width="75.85546875" style="469" customWidth="1"/>
    <col min="4357" max="4357" width="64.42578125" style="469" bestFit="1" customWidth="1"/>
    <col min="4358" max="4608" width="9.140625" style="469"/>
    <col min="4609" max="4609" width="11.28515625" style="469" customWidth="1"/>
    <col min="4610" max="4610" width="27.5703125" style="469" customWidth="1"/>
    <col min="4611" max="4611" width="58.42578125" style="469" customWidth="1"/>
    <col min="4612" max="4612" width="75.85546875" style="469" customWidth="1"/>
    <col min="4613" max="4613" width="64.42578125" style="469" bestFit="1" customWidth="1"/>
    <col min="4614" max="4864" width="9.140625" style="469"/>
    <col min="4865" max="4865" width="11.28515625" style="469" customWidth="1"/>
    <col min="4866" max="4866" width="27.5703125" style="469" customWidth="1"/>
    <col min="4867" max="4867" width="58.42578125" style="469" customWidth="1"/>
    <col min="4868" max="4868" width="75.85546875" style="469" customWidth="1"/>
    <col min="4869" max="4869" width="64.42578125" style="469" bestFit="1" customWidth="1"/>
    <col min="4870" max="5120" width="9.140625" style="469"/>
    <col min="5121" max="5121" width="11.28515625" style="469" customWidth="1"/>
    <col min="5122" max="5122" width="27.5703125" style="469" customWidth="1"/>
    <col min="5123" max="5123" width="58.42578125" style="469" customWidth="1"/>
    <col min="5124" max="5124" width="75.85546875" style="469" customWidth="1"/>
    <col min="5125" max="5125" width="64.42578125" style="469" bestFit="1" customWidth="1"/>
    <col min="5126" max="5376" width="9.140625" style="469"/>
    <col min="5377" max="5377" width="11.28515625" style="469" customWidth="1"/>
    <col min="5378" max="5378" width="27.5703125" style="469" customWidth="1"/>
    <col min="5379" max="5379" width="58.42578125" style="469" customWidth="1"/>
    <col min="5380" max="5380" width="75.85546875" style="469" customWidth="1"/>
    <col min="5381" max="5381" width="64.42578125" style="469" bestFit="1" customWidth="1"/>
    <col min="5382" max="5632" width="9.140625" style="469"/>
    <col min="5633" max="5633" width="11.28515625" style="469" customWidth="1"/>
    <col min="5634" max="5634" width="27.5703125" style="469" customWidth="1"/>
    <col min="5635" max="5635" width="58.42578125" style="469" customWidth="1"/>
    <col min="5636" max="5636" width="75.85546875" style="469" customWidth="1"/>
    <col min="5637" max="5637" width="64.42578125" style="469" bestFit="1" customWidth="1"/>
    <col min="5638" max="5888" width="9.140625" style="469"/>
    <col min="5889" max="5889" width="11.28515625" style="469" customWidth="1"/>
    <col min="5890" max="5890" width="27.5703125" style="469" customWidth="1"/>
    <col min="5891" max="5891" width="58.42578125" style="469" customWidth="1"/>
    <col min="5892" max="5892" width="75.85546875" style="469" customWidth="1"/>
    <col min="5893" max="5893" width="64.42578125" style="469" bestFit="1" customWidth="1"/>
    <col min="5894" max="6144" width="9.140625" style="469"/>
    <col min="6145" max="6145" width="11.28515625" style="469" customWidth="1"/>
    <col min="6146" max="6146" width="27.5703125" style="469" customWidth="1"/>
    <col min="6147" max="6147" width="58.42578125" style="469" customWidth="1"/>
    <col min="6148" max="6148" width="75.85546875" style="469" customWidth="1"/>
    <col min="6149" max="6149" width="64.42578125" style="469" bestFit="1" customWidth="1"/>
    <col min="6150" max="6400" width="9.140625" style="469"/>
    <col min="6401" max="6401" width="11.28515625" style="469" customWidth="1"/>
    <col min="6402" max="6402" width="27.5703125" style="469" customWidth="1"/>
    <col min="6403" max="6403" width="58.42578125" style="469" customWidth="1"/>
    <col min="6404" max="6404" width="75.85546875" style="469" customWidth="1"/>
    <col min="6405" max="6405" width="64.42578125" style="469" bestFit="1" customWidth="1"/>
    <col min="6406" max="6656" width="9.140625" style="469"/>
    <col min="6657" max="6657" width="11.28515625" style="469" customWidth="1"/>
    <col min="6658" max="6658" width="27.5703125" style="469" customWidth="1"/>
    <col min="6659" max="6659" width="58.42578125" style="469" customWidth="1"/>
    <col min="6660" max="6660" width="75.85546875" style="469" customWidth="1"/>
    <col min="6661" max="6661" width="64.42578125" style="469" bestFit="1" customWidth="1"/>
    <col min="6662" max="6912" width="9.140625" style="469"/>
    <col min="6913" max="6913" width="11.28515625" style="469" customWidth="1"/>
    <col min="6914" max="6914" width="27.5703125" style="469" customWidth="1"/>
    <col min="6915" max="6915" width="58.42578125" style="469" customWidth="1"/>
    <col min="6916" max="6916" width="75.85546875" style="469" customWidth="1"/>
    <col min="6917" max="6917" width="64.42578125" style="469" bestFit="1" customWidth="1"/>
    <col min="6918" max="7168" width="9.140625" style="469"/>
    <col min="7169" max="7169" width="11.28515625" style="469" customWidth="1"/>
    <col min="7170" max="7170" width="27.5703125" style="469" customWidth="1"/>
    <col min="7171" max="7171" width="58.42578125" style="469" customWidth="1"/>
    <col min="7172" max="7172" width="75.85546875" style="469" customWidth="1"/>
    <col min="7173" max="7173" width="64.42578125" style="469" bestFit="1" customWidth="1"/>
    <col min="7174" max="7424" width="9.140625" style="469"/>
    <col min="7425" max="7425" width="11.28515625" style="469" customWidth="1"/>
    <col min="7426" max="7426" width="27.5703125" style="469" customWidth="1"/>
    <col min="7427" max="7427" width="58.42578125" style="469" customWidth="1"/>
    <col min="7428" max="7428" width="75.85546875" style="469" customWidth="1"/>
    <col min="7429" max="7429" width="64.42578125" style="469" bestFit="1" customWidth="1"/>
    <col min="7430" max="7680" width="9.140625" style="469"/>
    <col min="7681" max="7681" width="11.28515625" style="469" customWidth="1"/>
    <col min="7682" max="7682" width="27.5703125" style="469" customWidth="1"/>
    <col min="7683" max="7683" width="58.42578125" style="469" customWidth="1"/>
    <col min="7684" max="7684" width="75.85546875" style="469" customWidth="1"/>
    <col min="7685" max="7685" width="64.42578125" style="469" bestFit="1" customWidth="1"/>
    <col min="7686" max="7936" width="9.140625" style="469"/>
    <col min="7937" max="7937" width="11.28515625" style="469" customWidth="1"/>
    <col min="7938" max="7938" width="27.5703125" style="469" customWidth="1"/>
    <col min="7939" max="7939" width="58.42578125" style="469" customWidth="1"/>
    <col min="7940" max="7940" width="75.85546875" style="469" customWidth="1"/>
    <col min="7941" max="7941" width="64.42578125" style="469" bestFit="1" customWidth="1"/>
    <col min="7942" max="8192" width="9.140625" style="469"/>
    <col min="8193" max="8193" width="11.28515625" style="469" customWidth="1"/>
    <col min="8194" max="8194" width="27.5703125" style="469" customWidth="1"/>
    <col min="8195" max="8195" width="58.42578125" style="469" customWidth="1"/>
    <col min="8196" max="8196" width="75.85546875" style="469" customWidth="1"/>
    <col min="8197" max="8197" width="64.42578125" style="469" bestFit="1" customWidth="1"/>
    <col min="8198" max="8448" width="9.140625" style="469"/>
    <col min="8449" max="8449" width="11.28515625" style="469" customWidth="1"/>
    <col min="8450" max="8450" width="27.5703125" style="469" customWidth="1"/>
    <col min="8451" max="8451" width="58.42578125" style="469" customWidth="1"/>
    <col min="8452" max="8452" width="75.85546875" style="469" customWidth="1"/>
    <col min="8453" max="8453" width="64.42578125" style="469" bestFit="1" customWidth="1"/>
    <col min="8454" max="8704" width="9.140625" style="469"/>
    <col min="8705" max="8705" width="11.28515625" style="469" customWidth="1"/>
    <col min="8706" max="8706" width="27.5703125" style="469" customWidth="1"/>
    <col min="8707" max="8707" width="58.42578125" style="469" customWidth="1"/>
    <col min="8708" max="8708" width="75.85546875" style="469" customWidth="1"/>
    <col min="8709" max="8709" width="64.42578125" style="469" bestFit="1" customWidth="1"/>
    <col min="8710" max="8960" width="9.140625" style="469"/>
    <col min="8961" max="8961" width="11.28515625" style="469" customWidth="1"/>
    <col min="8962" max="8962" width="27.5703125" style="469" customWidth="1"/>
    <col min="8963" max="8963" width="58.42578125" style="469" customWidth="1"/>
    <col min="8964" max="8964" width="75.85546875" style="469" customWidth="1"/>
    <col min="8965" max="8965" width="64.42578125" style="469" bestFit="1" customWidth="1"/>
    <col min="8966" max="9216" width="9.140625" style="469"/>
    <col min="9217" max="9217" width="11.28515625" style="469" customWidth="1"/>
    <col min="9218" max="9218" width="27.5703125" style="469" customWidth="1"/>
    <col min="9219" max="9219" width="58.42578125" style="469" customWidth="1"/>
    <col min="9220" max="9220" width="75.85546875" style="469" customWidth="1"/>
    <col min="9221" max="9221" width="64.42578125" style="469" bestFit="1" customWidth="1"/>
    <col min="9222" max="9472" width="9.140625" style="469"/>
    <col min="9473" max="9473" width="11.28515625" style="469" customWidth="1"/>
    <col min="9474" max="9474" width="27.5703125" style="469" customWidth="1"/>
    <col min="9475" max="9475" width="58.42578125" style="469" customWidth="1"/>
    <col min="9476" max="9476" width="75.85546875" style="469" customWidth="1"/>
    <col min="9477" max="9477" width="64.42578125" style="469" bestFit="1" customWidth="1"/>
    <col min="9478" max="9728" width="9.140625" style="469"/>
    <col min="9729" max="9729" width="11.28515625" style="469" customWidth="1"/>
    <col min="9730" max="9730" width="27.5703125" style="469" customWidth="1"/>
    <col min="9731" max="9731" width="58.42578125" style="469" customWidth="1"/>
    <col min="9732" max="9732" width="75.85546875" style="469" customWidth="1"/>
    <col min="9733" max="9733" width="64.42578125" style="469" bestFit="1" customWidth="1"/>
    <col min="9734" max="9984" width="9.140625" style="469"/>
    <col min="9985" max="9985" width="11.28515625" style="469" customWidth="1"/>
    <col min="9986" max="9986" width="27.5703125" style="469" customWidth="1"/>
    <col min="9987" max="9987" width="58.42578125" style="469" customWidth="1"/>
    <col min="9988" max="9988" width="75.85546875" style="469" customWidth="1"/>
    <col min="9989" max="9989" width="64.42578125" style="469" bestFit="1" customWidth="1"/>
    <col min="9990" max="10240" width="9.140625" style="469"/>
    <col min="10241" max="10241" width="11.28515625" style="469" customWidth="1"/>
    <col min="10242" max="10242" width="27.5703125" style="469" customWidth="1"/>
    <col min="10243" max="10243" width="58.42578125" style="469" customWidth="1"/>
    <col min="10244" max="10244" width="75.85546875" style="469" customWidth="1"/>
    <col min="10245" max="10245" width="64.42578125" style="469" bestFit="1" customWidth="1"/>
    <col min="10246" max="10496" width="9.140625" style="469"/>
    <col min="10497" max="10497" width="11.28515625" style="469" customWidth="1"/>
    <col min="10498" max="10498" width="27.5703125" style="469" customWidth="1"/>
    <col min="10499" max="10499" width="58.42578125" style="469" customWidth="1"/>
    <col min="10500" max="10500" width="75.85546875" style="469" customWidth="1"/>
    <col min="10501" max="10501" width="64.42578125" style="469" bestFit="1" customWidth="1"/>
    <col min="10502" max="10752" width="9.140625" style="469"/>
    <col min="10753" max="10753" width="11.28515625" style="469" customWidth="1"/>
    <col min="10754" max="10754" width="27.5703125" style="469" customWidth="1"/>
    <col min="10755" max="10755" width="58.42578125" style="469" customWidth="1"/>
    <col min="10756" max="10756" width="75.85546875" style="469" customWidth="1"/>
    <col min="10757" max="10757" width="64.42578125" style="469" bestFit="1" customWidth="1"/>
    <col min="10758" max="11008" width="9.140625" style="469"/>
    <col min="11009" max="11009" width="11.28515625" style="469" customWidth="1"/>
    <col min="11010" max="11010" width="27.5703125" style="469" customWidth="1"/>
    <col min="11011" max="11011" width="58.42578125" style="469" customWidth="1"/>
    <col min="11012" max="11012" width="75.85546875" style="469" customWidth="1"/>
    <col min="11013" max="11013" width="64.42578125" style="469" bestFit="1" customWidth="1"/>
    <col min="11014" max="11264" width="9.140625" style="469"/>
    <col min="11265" max="11265" width="11.28515625" style="469" customWidth="1"/>
    <col min="11266" max="11266" width="27.5703125" style="469" customWidth="1"/>
    <col min="11267" max="11267" width="58.42578125" style="469" customWidth="1"/>
    <col min="11268" max="11268" width="75.85546875" style="469" customWidth="1"/>
    <col min="11269" max="11269" width="64.42578125" style="469" bestFit="1" customWidth="1"/>
    <col min="11270" max="11520" width="9.140625" style="469"/>
    <col min="11521" max="11521" width="11.28515625" style="469" customWidth="1"/>
    <col min="11522" max="11522" width="27.5703125" style="469" customWidth="1"/>
    <col min="11523" max="11523" width="58.42578125" style="469" customWidth="1"/>
    <col min="11524" max="11524" width="75.85546875" style="469" customWidth="1"/>
    <col min="11525" max="11525" width="64.42578125" style="469" bestFit="1" customWidth="1"/>
    <col min="11526" max="11776" width="9.140625" style="469"/>
    <col min="11777" max="11777" width="11.28515625" style="469" customWidth="1"/>
    <col min="11778" max="11778" width="27.5703125" style="469" customWidth="1"/>
    <col min="11779" max="11779" width="58.42578125" style="469" customWidth="1"/>
    <col min="11780" max="11780" width="75.85546875" style="469" customWidth="1"/>
    <col min="11781" max="11781" width="64.42578125" style="469" bestFit="1" customWidth="1"/>
    <col min="11782" max="12032" width="9.140625" style="469"/>
    <col min="12033" max="12033" width="11.28515625" style="469" customWidth="1"/>
    <col min="12034" max="12034" width="27.5703125" style="469" customWidth="1"/>
    <col min="12035" max="12035" width="58.42578125" style="469" customWidth="1"/>
    <col min="12036" max="12036" width="75.85546875" style="469" customWidth="1"/>
    <col min="12037" max="12037" width="64.42578125" style="469" bestFit="1" customWidth="1"/>
    <col min="12038" max="12288" width="9.140625" style="469"/>
    <col min="12289" max="12289" width="11.28515625" style="469" customWidth="1"/>
    <col min="12290" max="12290" width="27.5703125" style="469" customWidth="1"/>
    <col min="12291" max="12291" width="58.42578125" style="469" customWidth="1"/>
    <col min="12292" max="12292" width="75.85546875" style="469" customWidth="1"/>
    <col min="12293" max="12293" width="64.42578125" style="469" bestFit="1" customWidth="1"/>
    <col min="12294" max="12544" width="9.140625" style="469"/>
    <col min="12545" max="12545" width="11.28515625" style="469" customWidth="1"/>
    <col min="12546" max="12546" width="27.5703125" style="469" customWidth="1"/>
    <col min="12547" max="12547" width="58.42578125" style="469" customWidth="1"/>
    <col min="12548" max="12548" width="75.85546875" style="469" customWidth="1"/>
    <col min="12549" max="12549" width="64.42578125" style="469" bestFit="1" customWidth="1"/>
    <col min="12550" max="12800" width="9.140625" style="469"/>
    <col min="12801" max="12801" width="11.28515625" style="469" customWidth="1"/>
    <col min="12802" max="12802" width="27.5703125" style="469" customWidth="1"/>
    <col min="12803" max="12803" width="58.42578125" style="469" customWidth="1"/>
    <col min="12804" max="12804" width="75.85546875" style="469" customWidth="1"/>
    <col min="12805" max="12805" width="64.42578125" style="469" bestFit="1" customWidth="1"/>
    <col min="12806" max="13056" width="9.140625" style="469"/>
    <col min="13057" max="13057" width="11.28515625" style="469" customWidth="1"/>
    <col min="13058" max="13058" width="27.5703125" style="469" customWidth="1"/>
    <col min="13059" max="13059" width="58.42578125" style="469" customWidth="1"/>
    <col min="13060" max="13060" width="75.85546875" style="469" customWidth="1"/>
    <col min="13061" max="13061" width="64.42578125" style="469" bestFit="1" customWidth="1"/>
    <col min="13062" max="13312" width="9.140625" style="469"/>
    <col min="13313" max="13313" width="11.28515625" style="469" customWidth="1"/>
    <col min="13314" max="13314" width="27.5703125" style="469" customWidth="1"/>
    <col min="13315" max="13315" width="58.42578125" style="469" customWidth="1"/>
    <col min="13316" max="13316" width="75.85546875" style="469" customWidth="1"/>
    <col min="13317" max="13317" width="64.42578125" style="469" bestFit="1" customWidth="1"/>
    <col min="13318" max="13568" width="9.140625" style="469"/>
    <col min="13569" max="13569" width="11.28515625" style="469" customWidth="1"/>
    <col min="13570" max="13570" width="27.5703125" style="469" customWidth="1"/>
    <col min="13571" max="13571" width="58.42578125" style="469" customWidth="1"/>
    <col min="13572" max="13572" width="75.85546875" style="469" customWidth="1"/>
    <col min="13573" max="13573" width="64.42578125" style="469" bestFit="1" customWidth="1"/>
    <col min="13574" max="13824" width="9.140625" style="469"/>
    <col min="13825" max="13825" width="11.28515625" style="469" customWidth="1"/>
    <col min="13826" max="13826" width="27.5703125" style="469" customWidth="1"/>
    <col min="13827" max="13827" width="58.42578125" style="469" customWidth="1"/>
    <col min="13828" max="13828" width="75.85546875" style="469" customWidth="1"/>
    <col min="13829" max="13829" width="64.42578125" style="469" bestFit="1" customWidth="1"/>
    <col min="13830" max="14080" width="9.140625" style="469"/>
    <col min="14081" max="14081" width="11.28515625" style="469" customWidth="1"/>
    <col min="14082" max="14082" width="27.5703125" style="469" customWidth="1"/>
    <col min="14083" max="14083" width="58.42578125" style="469" customWidth="1"/>
    <col min="14084" max="14084" width="75.85546875" style="469" customWidth="1"/>
    <col min="14085" max="14085" width="64.42578125" style="469" bestFit="1" customWidth="1"/>
    <col min="14086" max="14336" width="9.140625" style="469"/>
    <col min="14337" max="14337" width="11.28515625" style="469" customWidth="1"/>
    <col min="14338" max="14338" width="27.5703125" style="469" customWidth="1"/>
    <col min="14339" max="14339" width="58.42578125" style="469" customWidth="1"/>
    <col min="14340" max="14340" width="75.85546875" style="469" customWidth="1"/>
    <col min="14341" max="14341" width="64.42578125" style="469" bestFit="1" customWidth="1"/>
    <col min="14342" max="14592" width="9.140625" style="469"/>
    <col min="14593" max="14593" width="11.28515625" style="469" customWidth="1"/>
    <col min="14594" max="14594" width="27.5703125" style="469" customWidth="1"/>
    <col min="14595" max="14595" width="58.42578125" style="469" customWidth="1"/>
    <col min="14596" max="14596" width="75.85546875" style="469" customWidth="1"/>
    <col min="14597" max="14597" width="64.42578125" style="469" bestFit="1" customWidth="1"/>
    <col min="14598" max="14848" width="9.140625" style="469"/>
    <col min="14849" max="14849" width="11.28515625" style="469" customWidth="1"/>
    <col min="14850" max="14850" width="27.5703125" style="469" customWidth="1"/>
    <col min="14851" max="14851" width="58.42578125" style="469" customWidth="1"/>
    <col min="14852" max="14852" width="75.85546875" style="469" customWidth="1"/>
    <col min="14853" max="14853" width="64.42578125" style="469" bestFit="1" customWidth="1"/>
    <col min="14854" max="15104" width="9.140625" style="469"/>
    <col min="15105" max="15105" width="11.28515625" style="469" customWidth="1"/>
    <col min="15106" max="15106" width="27.5703125" style="469" customWidth="1"/>
    <col min="15107" max="15107" width="58.42578125" style="469" customWidth="1"/>
    <col min="15108" max="15108" width="75.85546875" style="469" customWidth="1"/>
    <col min="15109" max="15109" width="64.42578125" style="469" bestFit="1" customWidth="1"/>
    <col min="15110" max="15360" width="9.140625" style="469"/>
    <col min="15361" max="15361" width="11.28515625" style="469" customWidth="1"/>
    <col min="15362" max="15362" width="27.5703125" style="469" customWidth="1"/>
    <col min="15363" max="15363" width="58.42578125" style="469" customWidth="1"/>
    <col min="15364" max="15364" width="75.85546875" style="469" customWidth="1"/>
    <col min="15365" max="15365" width="64.42578125" style="469" bestFit="1" customWidth="1"/>
    <col min="15366" max="15616" width="9.140625" style="469"/>
    <col min="15617" max="15617" width="11.28515625" style="469" customWidth="1"/>
    <col min="15618" max="15618" width="27.5703125" style="469" customWidth="1"/>
    <col min="15619" max="15619" width="58.42578125" style="469" customWidth="1"/>
    <col min="15620" max="15620" width="75.85546875" style="469" customWidth="1"/>
    <col min="15621" max="15621" width="64.42578125" style="469" bestFit="1" customWidth="1"/>
    <col min="15622" max="15872" width="9.140625" style="469"/>
    <col min="15873" max="15873" width="11.28515625" style="469" customWidth="1"/>
    <col min="15874" max="15874" width="27.5703125" style="469" customWidth="1"/>
    <col min="15875" max="15875" width="58.42578125" style="469" customWidth="1"/>
    <col min="15876" max="15876" width="75.85546875" style="469" customWidth="1"/>
    <col min="15877" max="15877" width="64.42578125" style="469" bestFit="1" customWidth="1"/>
    <col min="15878" max="16128" width="9.140625" style="469"/>
    <col min="16129" max="16129" width="11.28515625" style="469" customWidth="1"/>
    <col min="16130" max="16130" width="27.5703125" style="469" customWidth="1"/>
    <col min="16131" max="16131" width="58.42578125" style="469" customWidth="1"/>
    <col min="16132" max="16132" width="75.85546875" style="469" customWidth="1"/>
    <col min="16133" max="16133" width="64.42578125" style="469" bestFit="1" customWidth="1"/>
    <col min="16134" max="16384" width="9.140625" style="469"/>
  </cols>
  <sheetData>
    <row r="1" spans="1:5" ht="36" customHeight="1" x14ac:dyDescent="0.4">
      <c r="A1" s="753" t="s">
        <v>991</v>
      </c>
      <c r="B1" s="753"/>
      <c r="C1" s="753"/>
      <c r="D1" s="753"/>
      <c r="E1" s="753"/>
    </row>
    <row r="2" spans="1:5" ht="36" customHeight="1" x14ac:dyDescent="0.4">
      <c r="A2" s="470" t="s">
        <v>0</v>
      </c>
      <c r="B2" s="470" t="s">
        <v>746</v>
      </c>
      <c r="C2" s="470" t="s">
        <v>992</v>
      </c>
      <c r="D2" s="471" t="s">
        <v>993</v>
      </c>
      <c r="E2" s="472" t="s">
        <v>994</v>
      </c>
    </row>
    <row r="3" spans="1:5" ht="36" hidden="1" customHeight="1" x14ac:dyDescent="0.4">
      <c r="A3" s="473" t="s">
        <v>995</v>
      </c>
      <c r="B3" s="473" t="s">
        <v>98</v>
      </c>
      <c r="C3" s="473" t="s">
        <v>996</v>
      </c>
      <c r="D3" s="474" t="s">
        <v>997</v>
      </c>
      <c r="E3" s="475"/>
    </row>
    <row r="4" spans="1:5" ht="36" hidden="1" customHeight="1" x14ac:dyDescent="0.4">
      <c r="A4" s="473"/>
      <c r="B4" s="473"/>
      <c r="C4" s="473" t="s">
        <v>998</v>
      </c>
      <c r="D4" s="473" t="s">
        <v>999</v>
      </c>
      <c r="E4" s="475"/>
    </row>
    <row r="5" spans="1:5" ht="36" hidden="1" customHeight="1" x14ac:dyDescent="0.4">
      <c r="A5" s="473"/>
      <c r="B5" s="473"/>
      <c r="C5" s="473" t="s">
        <v>1000</v>
      </c>
      <c r="D5" s="473" t="s">
        <v>1001</v>
      </c>
      <c r="E5" s="475"/>
    </row>
    <row r="6" spans="1:5" ht="36" hidden="1" customHeight="1" x14ac:dyDescent="0.4">
      <c r="A6" s="473"/>
      <c r="B6" s="473"/>
      <c r="C6" s="473" t="s">
        <v>1002</v>
      </c>
      <c r="D6" s="476" t="s">
        <v>1003</v>
      </c>
      <c r="E6" s="475"/>
    </row>
    <row r="7" spans="1:5" ht="36" hidden="1" customHeight="1" x14ac:dyDescent="0.4">
      <c r="A7" s="473"/>
      <c r="B7" s="473"/>
      <c r="C7" s="473"/>
      <c r="D7" s="473"/>
      <c r="E7" s="475"/>
    </row>
    <row r="8" spans="1:5" ht="36" hidden="1" customHeight="1" x14ac:dyDescent="0.4">
      <c r="A8" s="473"/>
      <c r="B8" s="473"/>
      <c r="C8" s="473"/>
      <c r="D8" s="473" t="s">
        <v>1004</v>
      </c>
      <c r="E8" s="475"/>
    </row>
    <row r="9" spans="1:5" ht="36" hidden="1" customHeight="1" x14ac:dyDescent="0.4">
      <c r="A9" s="473"/>
      <c r="B9" s="473"/>
      <c r="C9" s="473"/>
      <c r="D9" s="473" t="s">
        <v>1005</v>
      </c>
      <c r="E9" s="475"/>
    </row>
    <row r="10" spans="1:5" ht="36" hidden="1" customHeight="1" x14ac:dyDescent="0.4">
      <c r="A10" s="473"/>
      <c r="B10" s="473"/>
      <c r="C10" s="473"/>
      <c r="D10" s="474"/>
      <c r="E10" s="475"/>
    </row>
    <row r="11" spans="1:5" ht="36" hidden="1" customHeight="1" x14ac:dyDescent="0.4">
      <c r="A11" s="473" t="s">
        <v>1006</v>
      </c>
      <c r="B11" s="473" t="s">
        <v>99</v>
      </c>
      <c r="C11" s="473" t="s">
        <v>1007</v>
      </c>
      <c r="D11" s="473" t="s">
        <v>1008</v>
      </c>
      <c r="E11" s="475"/>
    </row>
    <row r="12" spans="1:5" ht="36" hidden="1" customHeight="1" x14ac:dyDescent="0.4">
      <c r="A12" s="473"/>
      <c r="B12" s="473"/>
      <c r="C12" s="473" t="s">
        <v>1009</v>
      </c>
      <c r="D12" s="475" t="s">
        <v>1010</v>
      </c>
      <c r="E12" s="475"/>
    </row>
    <row r="13" spans="1:5" ht="36" hidden="1" customHeight="1" x14ac:dyDescent="0.4">
      <c r="A13" s="473"/>
      <c r="B13" s="473"/>
      <c r="D13" s="474" t="s">
        <v>1011</v>
      </c>
      <c r="E13" s="475"/>
    </row>
    <row r="14" spans="1:5" ht="36" hidden="1" customHeight="1" x14ac:dyDescent="0.4">
      <c r="A14" s="473"/>
      <c r="B14" s="473"/>
      <c r="C14" s="473"/>
      <c r="D14" s="477"/>
      <c r="E14" s="475"/>
    </row>
    <row r="15" spans="1:5" ht="36" customHeight="1" x14ac:dyDescent="0.65">
      <c r="A15" s="473" t="s">
        <v>1012</v>
      </c>
      <c r="B15" s="473" t="s">
        <v>100</v>
      </c>
      <c r="C15" s="473" t="s">
        <v>1013</v>
      </c>
      <c r="D15" s="473" t="s">
        <v>1014</v>
      </c>
      <c r="E15" s="478" t="s">
        <v>1015</v>
      </c>
    </row>
    <row r="16" spans="1:5" ht="36" customHeight="1" x14ac:dyDescent="0.4">
      <c r="A16" s="473"/>
      <c r="B16" s="473"/>
      <c r="C16" s="473" t="s">
        <v>1016</v>
      </c>
      <c r="D16" s="473" t="s">
        <v>1017</v>
      </c>
      <c r="E16" s="475"/>
    </row>
    <row r="17" spans="1:5" ht="36" customHeight="1" x14ac:dyDescent="0.4">
      <c r="A17" s="473"/>
      <c r="B17" s="473"/>
      <c r="C17" s="473" t="s">
        <v>1018</v>
      </c>
      <c r="D17" s="473" t="s">
        <v>1019</v>
      </c>
      <c r="E17" s="475" t="s">
        <v>1020</v>
      </c>
    </row>
    <row r="18" spans="1:5" ht="36" customHeight="1" x14ac:dyDescent="0.4">
      <c r="A18" s="473"/>
      <c r="B18" s="473"/>
      <c r="C18" s="473"/>
      <c r="D18" s="479" t="s">
        <v>1021</v>
      </c>
      <c r="E18" s="475"/>
    </row>
    <row r="19" spans="1:5" ht="36" customHeight="1" x14ac:dyDescent="0.4">
      <c r="A19" s="473"/>
      <c r="B19" s="473"/>
      <c r="C19" s="473"/>
      <c r="D19" s="473" t="s">
        <v>1022</v>
      </c>
      <c r="E19" s="475"/>
    </row>
    <row r="20" spans="1:5" ht="36" customHeight="1" x14ac:dyDescent="0.4">
      <c r="A20" s="473"/>
      <c r="B20" s="473"/>
      <c r="C20" s="473"/>
      <c r="D20" s="473" t="s">
        <v>1023</v>
      </c>
      <c r="E20" s="475"/>
    </row>
    <row r="21" spans="1:5" ht="36" customHeight="1" x14ac:dyDescent="0.4">
      <c r="A21" s="473"/>
      <c r="B21" s="473"/>
      <c r="C21" s="473"/>
      <c r="D21" s="473" t="s">
        <v>1024</v>
      </c>
      <c r="E21" s="475"/>
    </row>
    <row r="22" spans="1:5" ht="36" customHeight="1" x14ac:dyDescent="0.4">
      <c r="A22" s="473"/>
      <c r="B22" s="473"/>
      <c r="C22" s="473"/>
      <c r="D22" s="473"/>
      <c r="E22" s="475"/>
    </row>
    <row r="23" spans="1:5" ht="36" customHeight="1" x14ac:dyDescent="0.4">
      <c r="A23" s="473"/>
      <c r="B23" s="473"/>
      <c r="C23" s="473"/>
      <c r="D23" s="480" t="s">
        <v>1025</v>
      </c>
      <c r="E23" s="475"/>
    </row>
    <row r="24" spans="1:5" ht="36" customHeight="1" x14ac:dyDescent="0.4">
      <c r="A24" s="473"/>
      <c r="B24" s="473"/>
      <c r="C24" s="473"/>
      <c r="D24" s="473" t="s">
        <v>1026</v>
      </c>
      <c r="E24" s="475"/>
    </row>
    <row r="25" spans="1:5" ht="36" customHeight="1" x14ac:dyDescent="0.4">
      <c r="A25" s="473"/>
      <c r="B25" s="473"/>
      <c r="C25" s="473"/>
      <c r="D25" s="473" t="s">
        <v>1027</v>
      </c>
      <c r="E25" s="481"/>
    </row>
    <row r="26" spans="1:5" ht="36" customHeight="1" x14ac:dyDescent="0.4">
      <c r="A26" s="473"/>
      <c r="B26" s="473"/>
      <c r="C26" s="473"/>
      <c r="D26" s="473" t="s">
        <v>1028</v>
      </c>
      <c r="E26" s="475"/>
    </row>
    <row r="27" spans="1:5" ht="36" customHeight="1" x14ac:dyDescent="0.4">
      <c r="A27" s="473"/>
      <c r="B27" s="473"/>
      <c r="C27" s="473"/>
      <c r="D27" s="473" t="s">
        <v>1029</v>
      </c>
      <c r="E27" s="475"/>
    </row>
    <row r="28" spans="1:5" ht="36" customHeight="1" x14ac:dyDescent="0.4">
      <c r="A28" s="473"/>
      <c r="B28" s="473"/>
      <c r="C28" s="473"/>
      <c r="D28" s="473" t="s">
        <v>1030</v>
      </c>
      <c r="E28" s="482"/>
    </row>
    <row r="29" spans="1:5" ht="36" customHeight="1" x14ac:dyDescent="0.4">
      <c r="A29" s="473"/>
      <c r="B29" s="473"/>
      <c r="C29" s="473"/>
      <c r="D29" s="473" t="s">
        <v>1031</v>
      </c>
      <c r="E29" s="482"/>
    </row>
    <row r="30" spans="1:5" ht="36" customHeight="1" x14ac:dyDescent="0.4">
      <c r="A30" s="473"/>
      <c r="B30" s="473"/>
      <c r="C30" s="473"/>
      <c r="D30" s="473" t="s">
        <v>1032</v>
      </c>
      <c r="E30" s="482"/>
    </row>
    <row r="31" spans="1:5" ht="36" customHeight="1" x14ac:dyDescent="0.4">
      <c r="A31" s="473"/>
      <c r="B31" s="473"/>
      <c r="C31" s="473"/>
      <c r="D31" s="473" t="s">
        <v>1033</v>
      </c>
      <c r="E31" s="482"/>
    </row>
    <row r="32" spans="1:5" ht="36" customHeight="1" x14ac:dyDescent="0.4">
      <c r="A32" s="473"/>
      <c r="B32" s="473"/>
      <c r="C32" s="473"/>
      <c r="D32" s="480" t="s">
        <v>1034</v>
      </c>
      <c r="E32" s="483"/>
    </row>
    <row r="33" spans="1:5" ht="36" customHeight="1" x14ac:dyDescent="0.4">
      <c r="A33" s="473"/>
      <c r="B33" s="473"/>
      <c r="C33" s="473"/>
      <c r="D33" s="473" t="s">
        <v>1035</v>
      </c>
      <c r="E33" s="475"/>
    </row>
    <row r="34" spans="1:5" ht="36" customHeight="1" x14ac:dyDescent="0.4">
      <c r="A34" s="473"/>
      <c r="B34" s="473"/>
      <c r="C34" s="473"/>
      <c r="D34" s="473" t="s">
        <v>1036</v>
      </c>
      <c r="E34" s="475"/>
    </row>
    <row r="35" spans="1:5" ht="36" customHeight="1" x14ac:dyDescent="0.4">
      <c r="A35" s="473"/>
      <c r="B35" s="473"/>
      <c r="C35" s="473"/>
      <c r="D35" s="473" t="s">
        <v>1037</v>
      </c>
      <c r="E35" s="475"/>
    </row>
    <row r="36" spans="1:5" ht="36" customHeight="1" x14ac:dyDescent="0.4">
      <c r="A36" s="473"/>
      <c r="B36" s="473"/>
      <c r="C36" s="473"/>
      <c r="D36" s="473" t="s">
        <v>1038</v>
      </c>
      <c r="E36" s="475"/>
    </row>
    <row r="37" spans="1:5" ht="36" customHeight="1" x14ac:dyDescent="0.4">
      <c r="A37" s="473"/>
      <c r="B37" s="473"/>
      <c r="C37" s="473"/>
      <c r="D37" s="473" t="s">
        <v>1039</v>
      </c>
      <c r="E37" s="475"/>
    </row>
    <row r="38" spans="1:5" ht="36" customHeight="1" x14ac:dyDescent="0.4">
      <c r="A38" s="473"/>
      <c r="B38" s="473"/>
      <c r="C38" s="473"/>
      <c r="D38" s="473" t="s">
        <v>1040</v>
      </c>
      <c r="E38" s="475"/>
    </row>
    <row r="39" spans="1:5" ht="36" customHeight="1" x14ac:dyDescent="0.4">
      <c r="A39" s="473"/>
      <c r="B39" s="473"/>
      <c r="C39" s="473"/>
      <c r="D39" s="473" t="s">
        <v>1041</v>
      </c>
      <c r="E39" s="475"/>
    </row>
    <row r="40" spans="1:5" ht="36" customHeight="1" x14ac:dyDescent="0.4">
      <c r="A40" s="473"/>
      <c r="B40" s="473"/>
      <c r="C40" s="473"/>
      <c r="D40" s="473" t="s">
        <v>1042</v>
      </c>
      <c r="E40" s="475"/>
    </row>
    <row r="41" spans="1:5" ht="36" customHeight="1" x14ac:dyDescent="0.4">
      <c r="A41" s="473"/>
      <c r="B41" s="473"/>
      <c r="C41" s="473"/>
      <c r="D41" s="473" t="s">
        <v>1043</v>
      </c>
      <c r="E41" s="475"/>
    </row>
    <row r="42" spans="1:5" ht="36" customHeight="1" x14ac:dyDescent="0.4">
      <c r="A42" s="473"/>
      <c r="B42" s="473"/>
      <c r="C42" s="473"/>
      <c r="D42" s="473" t="s">
        <v>1044</v>
      </c>
      <c r="E42" s="475"/>
    </row>
    <row r="43" spans="1:5" ht="36" customHeight="1" x14ac:dyDescent="0.4">
      <c r="A43" s="473"/>
      <c r="B43" s="473"/>
      <c r="C43" s="473"/>
      <c r="D43" s="473"/>
      <c r="E43" s="475"/>
    </row>
    <row r="44" spans="1:5" ht="36" customHeight="1" x14ac:dyDescent="0.4">
      <c r="A44" s="473" t="s">
        <v>1045</v>
      </c>
      <c r="B44" s="473" t="s">
        <v>1046</v>
      </c>
      <c r="C44" s="473" t="s">
        <v>1047</v>
      </c>
      <c r="D44" s="473" t="s">
        <v>1048</v>
      </c>
      <c r="E44" s="484"/>
    </row>
    <row r="45" spans="1:5" ht="36" customHeight="1" x14ac:dyDescent="0.4">
      <c r="A45" s="473"/>
      <c r="B45" s="473"/>
      <c r="C45" s="473"/>
      <c r="D45" s="473" t="s">
        <v>1049</v>
      </c>
      <c r="E45" s="484"/>
    </row>
    <row r="46" spans="1:5" ht="36" customHeight="1" x14ac:dyDescent="0.4">
      <c r="A46" s="473"/>
      <c r="B46" s="473"/>
      <c r="C46" s="473"/>
      <c r="D46" s="481"/>
      <c r="E46" s="475"/>
    </row>
    <row r="47" spans="1:5" ht="36" customHeight="1" x14ac:dyDescent="0.4">
      <c r="A47" s="473" t="s">
        <v>1050</v>
      </c>
      <c r="B47" s="473" t="s">
        <v>102</v>
      </c>
      <c r="C47" s="473" t="s">
        <v>1051</v>
      </c>
      <c r="D47" s="485" t="s">
        <v>1052</v>
      </c>
      <c r="E47" s="475" t="s">
        <v>1053</v>
      </c>
    </row>
    <row r="48" spans="1:5" ht="36" customHeight="1" x14ac:dyDescent="0.4">
      <c r="A48" s="473"/>
      <c r="B48" s="473"/>
      <c r="C48" s="473" t="s">
        <v>1054</v>
      </c>
      <c r="D48" s="485" t="s">
        <v>1055</v>
      </c>
      <c r="E48" s="475" t="s">
        <v>1056</v>
      </c>
    </row>
    <row r="49" spans="1:5" ht="36" customHeight="1" x14ac:dyDescent="0.4">
      <c r="A49" s="473"/>
      <c r="B49" s="473"/>
      <c r="C49" s="473" t="s">
        <v>1057</v>
      </c>
      <c r="D49" s="473" t="s">
        <v>1058</v>
      </c>
      <c r="E49" s="475" t="s">
        <v>1059</v>
      </c>
    </row>
    <row r="50" spans="1:5" ht="36" customHeight="1" x14ac:dyDescent="0.4">
      <c r="A50" s="473"/>
      <c r="B50" s="473"/>
      <c r="C50" s="473" t="s">
        <v>1060</v>
      </c>
      <c r="D50" s="473" t="s">
        <v>1061</v>
      </c>
      <c r="E50" s="475"/>
    </row>
    <row r="51" spans="1:5" ht="36" customHeight="1" x14ac:dyDescent="0.4">
      <c r="A51" s="473"/>
      <c r="B51" s="473"/>
      <c r="C51" s="473" t="s">
        <v>1062</v>
      </c>
      <c r="D51" s="476" t="s">
        <v>1063</v>
      </c>
      <c r="E51" s="475"/>
    </row>
    <row r="52" spans="1:5" ht="36" customHeight="1" x14ac:dyDescent="0.4">
      <c r="A52" s="473"/>
      <c r="B52" s="473"/>
      <c r="C52" s="473" t="s">
        <v>1064</v>
      </c>
      <c r="D52" s="473" t="s">
        <v>1065</v>
      </c>
      <c r="E52" s="475"/>
    </row>
    <row r="53" spans="1:5" ht="36" customHeight="1" x14ac:dyDescent="0.4">
      <c r="A53" s="473"/>
      <c r="B53" s="473"/>
      <c r="C53" s="473"/>
      <c r="D53" s="473" t="s">
        <v>1066</v>
      </c>
      <c r="E53" s="475"/>
    </row>
    <row r="54" spans="1:5" ht="36" customHeight="1" x14ac:dyDescent="0.4">
      <c r="A54" s="473"/>
      <c r="B54" s="473"/>
      <c r="C54" s="473"/>
      <c r="D54" s="473" t="s">
        <v>1067</v>
      </c>
      <c r="E54" s="475"/>
    </row>
    <row r="55" spans="1:5" ht="36" customHeight="1" x14ac:dyDescent="0.4">
      <c r="A55" s="473"/>
      <c r="B55" s="473"/>
      <c r="C55" s="473"/>
      <c r="D55" s="473"/>
      <c r="E55" s="475"/>
    </row>
    <row r="56" spans="1:5" ht="36" customHeight="1" x14ac:dyDescent="0.4">
      <c r="A56" s="473" t="s">
        <v>1068</v>
      </c>
      <c r="B56" s="473" t="s">
        <v>103</v>
      </c>
      <c r="C56" s="473" t="s">
        <v>1069</v>
      </c>
      <c r="D56" s="473" t="s">
        <v>1070</v>
      </c>
      <c r="E56" s="475" t="s">
        <v>1071</v>
      </c>
    </row>
    <row r="57" spans="1:5" ht="36" customHeight="1" x14ac:dyDescent="0.4">
      <c r="A57" s="473"/>
      <c r="B57" s="486"/>
      <c r="C57" s="473" t="s">
        <v>1072</v>
      </c>
      <c r="D57" s="473" t="s">
        <v>1073</v>
      </c>
      <c r="E57" s="475" t="s">
        <v>1074</v>
      </c>
    </row>
    <row r="58" spans="1:5" ht="36" customHeight="1" x14ac:dyDescent="0.4">
      <c r="A58" s="473"/>
      <c r="B58" s="473"/>
      <c r="C58" s="473" t="s">
        <v>1075</v>
      </c>
      <c r="D58" s="486" t="s">
        <v>1076</v>
      </c>
      <c r="E58" s="475"/>
    </row>
    <row r="59" spans="1:5" ht="36" customHeight="1" x14ac:dyDescent="0.4">
      <c r="A59" s="473"/>
      <c r="B59" s="473"/>
      <c r="C59" s="473"/>
      <c r="D59" s="486" t="s">
        <v>1077</v>
      </c>
      <c r="E59" s="475"/>
    </row>
    <row r="60" spans="1:5" ht="36" customHeight="1" x14ac:dyDescent="0.4">
      <c r="A60" s="473"/>
      <c r="B60" s="473"/>
      <c r="C60" s="473"/>
      <c r="D60" s="486" t="s">
        <v>1078</v>
      </c>
      <c r="E60" s="475"/>
    </row>
    <row r="61" spans="1:5" ht="36" customHeight="1" x14ac:dyDescent="0.4">
      <c r="A61" s="473"/>
      <c r="B61" s="473"/>
      <c r="C61" s="473"/>
      <c r="D61" s="486" t="s">
        <v>1079</v>
      </c>
      <c r="E61" s="475"/>
    </row>
    <row r="62" spans="1:5" ht="36" customHeight="1" x14ac:dyDescent="0.4">
      <c r="A62" s="473"/>
      <c r="B62" s="473"/>
      <c r="C62" s="473"/>
      <c r="D62" s="487"/>
      <c r="E62" s="475"/>
    </row>
    <row r="63" spans="1:5" ht="36" customHeight="1" x14ac:dyDescent="0.4">
      <c r="A63" s="473" t="s">
        <v>1080</v>
      </c>
      <c r="B63" s="473" t="s">
        <v>104</v>
      </c>
      <c r="C63" s="473" t="s">
        <v>1081</v>
      </c>
      <c r="D63" s="488" t="s">
        <v>1082</v>
      </c>
      <c r="E63" s="475"/>
    </row>
    <row r="64" spans="1:5" ht="36" customHeight="1" x14ac:dyDescent="0.4">
      <c r="A64" s="473"/>
      <c r="B64" s="473"/>
      <c r="C64" s="473"/>
      <c r="D64" s="488"/>
      <c r="E64" s="475"/>
    </row>
    <row r="65" spans="1:5" ht="36" customHeight="1" x14ac:dyDescent="0.4">
      <c r="A65" s="473" t="s">
        <v>1083</v>
      </c>
      <c r="B65" s="473" t="s">
        <v>105</v>
      </c>
      <c r="C65" s="473" t="s">
        <v>1084</v>
      </c>
      <c r="D65" s="488" t="s">
        <v>1082</v>
      </c>
      <c r="E65" s="475"/>
    </row>
    <row r="66" spans="1:5" ht="36" customHeight="1" x14ac:dyDescent="0.4">
      <c r="A66" s="473"/>
      <c r="B66" s="473"/>
      <c r="C66" s="473" t="s">
        <v>1085</v>
      </c>
      <c r="D66" s="473"/>
      <c r="E66" s="475"/>
    </row>
    <row r="67" spans="1:5" ht="36" customHeight="1" x14ac:dyDescent="0.4">
      <c r="A67" s="473"/>
      <c r="B67" s="473"/>
      <c r="C67" s="473"/>
      <c r="D67" s="473"/>
      <c r="E67" s="475"/>
    </row>
    <row r="68" spans="1:5" ht="36" customHeight="1" x14ac:dyDescent="0.4">
      <c r="A68" s="473" t="s">
        <v>1086</v>
      </c>
      <c r="B68" s="473" t="s">
        <v>1087</v>
      </c>
      <c r="C68" s="473" t="s">
        <v>1088</v>
      </c>
      <c r="D68" s="473" t="s">
        <v>1089</v>
      </c>
      <c r="E68" s="484" t="s">
        <v>1090</v>
      </c>
    </row>
    <row r="69" spans="1:5" ht="36" customHeight="1" x14ac:dyDescent="0.4">
      <c r="A69" s="473"/>
      <c r="B69" s="473"/>
      <c r="C69" s="489" t="s">
        <v>1091</v>
      </c>
      <c r="D69" s="473" t="s">
        <v>1092</v>
      </c>
      <c r="E69" s="484" t="s">
        <v>1093</v>
      </c>
    </row>
    <row r="70" spans="1:5" ht="36" customHeight="1" x14ac:dyDescent="0.4">
      <c r="A70" s="473"/>
      <c r="B70" s="473"/>
      <c r="C70" s="489" t="s">
        <v>1094</v>
      </c>
      <c r="D70" s="473" t="s">
        <v>1095</v>
      </c>
      <c r="E70" s="484" t="s">
        <v>1096</v>
      </c>
    </row>
    <row r="71" spans="1:5" ht="36" customHeight="1" x14ac:dyDescent="0.4">
      <c r="A71" s="473"/>
      <c r="B71" s="473"/>
      <c r="C71" s="473" t="s">
        <v>1097</v>
      </c>
      <c r="D71" s="481" t="s">
        <v>1098</v>
      </c>
      <c r="E71" s="484" t="s">
        <v>1099</v>
      </c>
    </row>
    <row r="72" spans="1:5" ht="36" customHeight="1" x14ac:dyDescent="0.4">
      <c r="A72" s="473"/>
      <c r="B72" s="473"/>
      <c r="C72" s="473" t="s">
        <v>1100</v>
      </c>
      <c r="D72" s="473"/>
      <c r="E72" s="484" t="s">
        <v>1101</v>
      </c>
    </row>
    <row r="73" spans="1:5" ht="36" customHeight="1" x14ac:dyDescent="0.4">
      <c r="A73" s="473"/>
      <c r="B73" s="473"/>
      <c r="C73" s="473" t="s">
        <v>1102</v>
      </c>
      <c r="D73" s="473"/>
      <c r="E73" s="484" t="s">
        <v>1103</v>
      </c>
    </row>
    <row r="74" spans="1:5" ht="36" customHeight="1" x14ac:dyDescent="0.4">
      <c r="A74" s="473"/>
      <c r="B74" s="473"/>
      <c r="C74" s="473" t="s">
        <v>1104</v>
      </c>
      <c r="D74" s="473"/>
      <c r="E74" s="475" t="s">
        <v>1105</v>
      </c>
    </row>
    <row r="75" spans="1:5" ht="36" customHeight="1" x14ac:dyDescent="0.4">
      <c r="A75" s="473"/>
      <c r="B75" s="473"/>
      <c r="C75" s="473" t="s">
        <v>1106</v>
      </c>
      <c r="D75" s="473"/>
      <c r="E75" s="475"/>
    </row>
    <row r="76" spans="1:5" ht="36" customHeight="1" x14ac:dyDescent="0.4">
      <c r="A76" s="473"/>
      <c r="B76" s="473"/>
      <c r="C76" s="473" t="s">
        <v>1107</v>
      </c>
      <c r="D76" s="473"/>
      <c r="E76" s="475"/>
    </row>
    <row r="77" spans="1:5" ht="36" customHeight="1" x14ac:dyDescent="0.4">
      <c r="A77" s="473"/>
      <c r="B77" s="473"/>
      <c r="C77" s="473" t="s">
        <v>1108</v>
      </c>
      <c r="D77" s="473"/>
      <c r="E77" s="475"/>
    </row>
    <row r="78" spans="1:5" ht="36" customHeight="1" x14ac:dyDescent="0.4">
      <c r="A78" s="473"/>
      <c r="B78" s="473"/>
      <c r="C78" s="473" t="s">
        <v>1109</v>
      </c>
      <c r="D78" s="473"/>
      <c r="E78" s="475"/>
    </row>
    <row r="79" spans="1:5" ht="36" customHeight="1" x14ac:dyDescent="0.4">
      <c r="A79" s="473"/>
      <c r="B79" s="473"/>
      <c r="C79" s="473" t="s">
        <v>1110</v>
      </c>
      <c r="D79" s="473"/>
      <c r="E79" s="475"/>
    </row>
    <row r="80" spans="1:5" ht="36" customHeight="1" x14ac:dyDescent="0.4">
      <c r="A80" s="473"/>
      <c r="B80" s="473"/>
      <c r="C80" s="473" t="s">
        <v>1111</v>
      </c>
      <c r="D80" s="473"/>
      <c r="E80" s="475"/>
    </row>
    <row r="81" spans="1:5" ht="36" customHeight="1" x14ac:dyDescent="0.4">
      <c r="A81" s="473"/>
      <c r="B81" s="473"/>
      <c r="C81" s="473"/>
      <c r="D81" s="473"/>
      <c r="E81" s="475"/>
    </row>
    <row r="82" spans="1:5" ht="36" customHeight="1" x14ac:dyDescent="0.4">
      <c r="A82" s="473" t="s">
        <v>1112</v>
      </c>
      <c r="B82" s="473" t="s">
        <v>107</v>
      </c>
      <c r="C82" s="490" t="s">
        <v>1113</v>
      </c>
      <c r="D82" s="485" t="s">
        <v>1114</v>
      </c>
      <c r="E82" s="484" t="s">
        <v>1115</v>
      </c>
    </row>
    <row r="83" spans="1:5" ht="36" customHeight="1" x14ac:dyDescent="0.4">
      <c r="A83" s="473"/>
      <c r="B83" s="473"/>
      <c r="C83" s="473" t="s">
        <v>1116</v>
      </c>
      <c r="D83" s="479" t="s">
        <v>1117</v>
      </c>
      <c r="E83" s="475" t="s">
        <v>1118</v>
      </c>
    </row>
    <row r="84" spans="1:5" ht="36" customHeight="1" x14ac:dyDescent="0.4">
      <c r="A84" s="473"/>
      <c r="B84" s="473"/>
      <c r="C84" s="473" t="s">
        <v>1119</v>
      </c>
      <c r="D84" s="473" t="s">
        <v>1120</v>
      </c>
      <c r="E84" s="475" t="s">
        <v>1121</v>
      </c>
    </row>
    <row r="85" spans="1:5" ht="36" customHeight="1" x14ac:dyDescent="0.4">
      <c r="A85" s="473"/>
      <c r="B85" s="473"/>
      <c r="C85" s="473" t="s">
        <v>1122</v>
      </c>
      <c r="D85" s="473" t="s">
        <v>1123</v>
      </c>
      <c r="E85" s="475"/>
    </row>
    <row r="86" spans="1:5" ht="36" customHeight="1" x14ac:dyDescent="0.4">
      <c r="A86" s="473"/>
      <c r="B86" s="473"/>
      <c r="C86" s="473" t="s">
        <v>1124</v>
      </c>
      <c r="D86" s="473" t="s">
        <v>1125</v>
      </c>
      <c r="E86" s="475"/>
    </row>
    <row r="87" spans="1:5" ht="36" customHeight="1" x14ac:dyDescent="0.4">
      <c r="A87" s="473"/>
      <c r="B87" s="473"/>
      <c r="C87" s="473" t="s">
        <v>1126</v>
      </c>
      <c r="D87" s="473"/>
      <c r="E87" s="475"/>
    </row>
    <row r="88" spans="1:5" ht="36" customHeight="1" x14ac:dyDescent="0.4">
      <c r="A88" s="473"/>
      <c r="B88" s="473"/>
      <c r="C88" s="473" t="s">
        <v>1127</v>
      </c>
      <c r="D88" s="473"/>
      <c r="E88" s="475"/>
    </row>
    <row r="89" spans="1:5" ht="36" customHeight="1" x14ac:dyDescent="0.4">
      <c r="A89" s="473"/>
      <c r="B89" s="473"/>
      <c r="C89" s="473" t="s">
        <v>1128</v>
      </c>
      <c r="D89" s="473"/>
      <c r="E89" s="475"/>
    </row>
    <row r="90" spans="1:5" ht="36" customHeight="1" x14ac:dyDescent="0.4">
      <c r="A90" s="473"/>
      <c r="B90" s="473"/>
      <c r="C90" s="473" t="s">
        <v>1129</v>
      </c>
      <c r="D90" s="473"/>
      <c r="E90" s="475"/>
    </row>
    <row r="91" spans="1:5" ht="36" customHeight="1" x14ac:dyDescent="0.4">
      <c r="A91" s="473"/>
      <c r="B91" s="473"/>
      <c r="C91" s="473" t="s">
        <v>1130</v>
      </c>
      <c r="D91" s="473"/>
      <c r="E91" s="475"/>
    </row>
    <row r="92" spans="1:5" ht="36" customHeight="1" x14ac:dyDescent="0.4">
      <c r="A92" s="473"/>
      <c r="B92" s="473"/>
      <c r="C92" s="473" t="s">
        <v>1111</v>
      </c>
      <c r="D92" s="473"/>
      <c r="E92" s="475"/>
    </row>
    <row r="93" spans="1:5" ht="36" customHeight="1" x14ac:dyDescent="0.4">
      <c r="A93" s="473"/>
      <c r="B93" s="473"/>
      <c r="C93" s="473" t="s">
        <v>1131</v>
      </c>
      <c r="D93" s="473"/>
      <c r="E93" s="475"/>
    </row>
    <row r="94" spans="1:5" ht="36" customHeight="1" x14ac:dyDescent="0.4">
      <c r="A94" s="473"/>
      <c r="B94" s="473"/>
      <c r="C94" s="473" t="s">
        <v>1132</v>
      </c>
      <c r="D94" s="473"/>
      <c r="E94" s="475"/>
    </row>
    <row r="95" spans="1:5" ht="36" customHeight="1" x14ac:dyDescent="0.4">
      <c r="A95" s="473"/>
      <c r="B95" s="473"/>
      <c r="C95" s="473" t="s">
        <v>1133</v>
      </c>
      <c r="D95" s="473"/>
      <c r="E95" s="475"/>
    </row>
    <row r="96" spans="1:5" ht="36" customHeight="1" x14ac:dyDescent="0.4">
      <c r="A96" s="473"/>
      <c r="B96" s="473"/>
      <c r="C96" s="491"/>
      <c r="D96" s="473"/>
      <c r="E96" s="475"/>
    </row>
    <row r="97" spans="1:5" ht="36" customHeight="1" x14ac:dyDescent="0.4">
      <c r="A97" s="473" t="s">
        <v>1134</v>
      </c>
      <c r="B97" s="473" t="s">
        <v>1135</v>
      </c>
      <c r="C97" s="473" t="s">
        <v>1136</v>
      </c>
      <c r="D97" s="473" t="s">
        <v>1137</v>
      </c>
      <c r="E97" s="475"/>
    </row>
    <row r="98" spans="1:5" ht="36" customHeight="1" x14ac:dyDescent="0.4">
      <c r="A98" s="473"/>
      <c r="B98" s="473" t="s">
        <v>1138</v>
      </c>
      <c r="C98" s="473" t="s">
        <v>1139</v>
      </c>
      <c r="D98" s="473" t="s">
        <v>1140</v>
      </c>
      <c r="E98" s="475"/>
    </row>
    <row r="99" spans="1:5" ht="36" customHeight="1" x14ac:dyDescent="0.4">
      <c r="A99" s="473"/>
      <c r="B99" s="473"/>
      <c r="C99" s="473"/>
      <c r="D99" s="473"/>
      <c r="E99" s="475"/>
    </row>
    <row r="100" spans="1:5" ht="36" customHeight="1" x14ac:dyDescent="0.65">
      <c r="A100" s="473" t="s">
        <v>1141</v>
      </c>
      <c r="B100" s="473" t="s">
        <v>109</v>
      </c>
      <c r="C100" s="473" t="s">
        <v>1142</v>
      </c>
      <c r="D100" s="491" t="s">
        <v>1143</v>
      </c>
      <c r="E100" s="478" t="s">
        <v>1015</v>
      </c>
    </row>
    <row r="101" spans="1:5" ht="36" customHeight="1" x14ac:dyDescent="0.4">
      <c r="A101" s="473"/>
      <c r="B101" s="473"/>
      <c r="C101" s="473" t="s">
        <v>1144</v>
      </c>
      <c r="D101" s="479" t="s">
        <v>1145</v>
      </c>
      <c r="E101" s="475" t="s">
        <v>1146</v>
      </c>
    </row>
    <row r="102" spans="1:5" ht="36" customHeight="1" x14ac:dyDescent="0.4">
      <c r="A102" s="473"/>
      <c r="B102" s="473"/>
      <c r="C102" s="473"/>
      <c r="D102" s="473" t="s">
        <v>1147</v>
      </c>
      <c r="E102" s="475" t="s">
        <v>1148</v>
      </c>
    </row>
    <row r="103" spans="1:5" ht="36" customHeight="1" x14ac:dyDescent="0.4">
      <c r="A103" s="473"/>
      <c r="B103" s="473"/>
      <c r="C103" s="473"/>
      <c r="D103" s="473" t="s">
        <v>1149</v>
      </c>
    </row>
    <row r="104" spans="1:5" ht="36" customHeight="1" x14ac:dyDescent="0.4">
      <c r="A104" s="473"/>
      <c r="B104" s="473"/>
      <c r="C104" s="473"/>
      <c r="D104" s="473" t="s">
        <v>1150</v>
      </c>
      <c r="E104" s="475"/>
    </row>
    <row r="105" spans="1:5" ht="36" customHeight="1" x14ac:dyDescent="0.4">
      <c r="A105" s="473"/>
      <c r="B105" s="473"/>
      <c r="C105" s="473"/>
      <c r="D105" s="473" t="s">
        <v>1151</v>
      </c>
      <c r="E105" s="475"/>
    </row>
    <row r="106" spans="1:5" ht="36" customHeight="1" x14ac:dyDescent="0.4">
      <c r="A106" s="473"/>
      <c r="B106" s="473"/>
      <c r="C106" s="473"/>
      <c r="D106" s="473"/>
      <c r="E106" s="475"/>
    </row>
    <row r="107" spans="1:5" ht="36" customHeight="1" x14ac:dyDescent="0.4">
      <c r="A107" s="473"/>
      <c r="B107" s="473"/>
      <c r="C107" s="473"/>
      <c r="D107" s="479" t="s">
        <v>1152</v>
      </c>
      <c r="E107" s="475"/>
    </row>
    <row r="108" spans="1:5" ht="36" customHeight="1" x14ac:dyDescent="0.4">
      <c r="A108" s="473"/>
      <c r="B108" s="473"/>
      <c r="C108" s="473"/>
      <c r="D108" s="473" t="s">
        <v>1153</v>
      </c>
      <c r="E108" s="475"/>
    </row>
    <row r="109" spans="1:5" ht="36" customHeight="1" x14ac:dyDescent="0.4">
      <c r="A109" s="473"/>
      <c r="B109" s="473"/>
      <c r="C109" s="473"/>
      <c r="D109" s="473"/>
      <c r="E109" s="475"/>
    </row>
    <row r="110" spans="1:5" ht="36" customHeight="1" x14ac:dyDescent="0.65">
      <c r="A110" s="475" t="s">
        <v>1154</v>
      </c>
      <c r="B110" s="475" t="s">
        <v>1</v>
      </c>
      <c r="C110" s="475" t="s">
        <v>1155</v>
      </c>
      <c r="D110" s="490" t="s">
        <v>1156</v>
      </c>
      <c r="E110" s="478" t="s">
        <v>1015</v>
      </c>
    </row>
    <row r="111" spans="1:5" ht="36" customHeight="1" x14ac:dyDescent="0.4">
      <c r="A111" s="475"/>
      <c r="B111" s="475"/>
      <c r="C111" s="475" t="s">
        <v>1157</v>
      </c>
      <c r="D111" s="473"/>
      <c r="E111" s="475" t="s">
        <v>1158</v>
      </c>
    </row>
    <row r="112" spans="1:5" ht="36" customHeight="1" x14ac:dyDescent="0.4">
      <c r="A112" s="475"/>
      <c r="B112" s="475"/>
      <c r="C112" s="475"/>
      <c r="D112" s="473"/>
      <c r="E112" s="475" t="s">
        <v>1159</v>
      </c>
    </row>
    <row r="113" spans="1:5" ht="36" customHeight="1" x14ac:dyDescent="0.65">
      <c r="A113" s="473"/>
      <c r="B113" s="473"/>
      <c r="C113" s="478"/>
      <c r="D113" s="476"/>
      <c r="E113" s="475" t="s">
        <v>1160</v>
      </c>
    </row>
    <row r="114" spans="1:5" ht="36" customHeight="1" x14ac:dyDescent="0.4">
      <c r="A114" s="473"/>
      <c r="B114" s="473"/>
      <c r="C114" s="473"/>
      <c r="D114" s="473"/>
      <c r="E114" s="475" t="s">
        <v>1161</v>
      </c>
    </row>
    <row r="115" spans="1:5" ht="36" customHeight="1" x14ac:dyDescent="0.4">
      <c r="A115" s="473"/>
      <c r="B115" s="473"/>
      <c r="C115" s="473"/>
      <c r="D115" s="473"/>
      <c r="E115" s="475" t="s">
        <v>1162</v>
      </c>
    </row>
    <row r="116" spans="1:5" ht="36" customHeight="1" x14ac:dyDescent="0.4">
      <c r="A116" s="473"/>
      <c r="B116" s="473"/>
      <c r="C116" s="473"/>
      <c r="D116" s="473"/>
      <c r="E116" s="475" t="s">
        <v>1163</v>
      </c>
    </row>
    <row r="117" spans="1:5" ht="36" customHeight="1" x14ac:dyDescent="0.4">
      <c r="A117" s="473"/>
      <c r="B117" s="473"/>
      <c r="C117" s="473"/>
      <c r="D117" s="473"/>
      <c r="E117" s="475" t="s">
        <v>1164</v>
      </c>
    </row>
    <row r="118" spans="1:5" ht="36" customHeight="1" x14ac:dyDescent="0.4">
      <c r="A118" s="473"/>
      <c r="B118" s="473"/>
      <c r="C118" s="473"/>
      <c r="D118" s="473"/>
      <c r="E118" s="475"/>
    </row>
    <row r="119" spans="1:5" ht="36" customHeight="1" x14ac:dyDescent="0.4">
      <c r="A119" s="473" t="s">
        <v>1165</v>
      </c>
      <c r="B119" s="473" t="s">
        <v>110</v>
      </c>
      <c r="C119" s="473" t="s">
        <v>1166</v>
      </c>
      <c r="D119" s="485" t="s">
        <v>1167</v>
      </c>
      <c r="E119" s="484" t="s">
        <v>1168</v>
      </c>
    </row>
    <row r="120" spans="1:5" ht="36" customHeight="1" x14ac:dyDescent="0.4">
      <c r="A120" s="473"/>
      <c r="B120" s="473"/>
      <c r="C120" s="473" t="s">
        <v>1169</v>
      </c>
      <c r="D120" s="473" t="s">
        <v>1170</v>
      </c>
      <c r="E120" s="475" t="s">
        <v>1171</v>
      </c>
    </row>
    <row r="121" spans="1:5" ht="36" customHeight="1" x14ac:dyDescent="0.4">
      <c r="A121" s="473"/>
      <c r="B121" s="473"/>
      <c r="C121" s="473"/>
      <c r="D121" s="473"/>
      <c r="E121" s="475"/>
    </row>
    <row r="122" spans="1:5" ht="36" customHeight="1" x14ac:dyDescent="0.4">
      <c r="A122" s="473" t="s">
        <v>1172</v>
      </c>
      <c r="B122" s="473" t="s">
        <v>111</v>
      </c>
      <c r="C122" s="473" t="s">
        <v>1173</v>
      </c>
      <c r="D122" s="473" t="s">
        <v>1174</v>
      </c>
      <c r="E122" s="493"/>
    </row>
    <row r="123" spans="1:5" ht="36" customHeight="1" x14ac:dyDescent="0.4">
      <c r="A123" s="473"/>
      <c r="B123" s="473"/>
      <c r="C123" s="473" t="s">
        <v>1175</v>
      </c>
      <c r="D123" s="473"/>
      <c r="E123" s="493"/>
    </row>
    <row r="124" spans="1:5" ht="36" customHeight="1" x14ac:dyDescent="0.4">
      <c r="A124" s="473"/>
      <c r="B124" s="473"/>
      <c r="C124" s="473"/>
      <c r="D124" s="473"/>
      <c r="E124" s="493"/>
    </row>
    <row r="125" spans="1:5" ht="36" customHeight="1" x14ac:dyDescent="0.4">
      <c r="A125" s="473" t="s">
        <v>1176</v>
      </c>
      <c r="B125" s="473" t="s">
        <v>112</v>
      </c>
      <c r="C125" s="473" t="s">
        <v>1177</v>
      </c>
      <c r="D125" s="485" t="s">
        <v>1178</v>
      </c>
      <c r="E125" s="475"/>
    </row>
    <row r="126" spans="1:5" ht="36" customHeight="1" x14ac:dyDescent="0.4">
      <c r="A126" s="473"/>
      <c r="B126" s="473"/>
      <c r="C126" s="473"/>
      <c r="D126" s="485" t="s">
        <v>1179</v>
      </c>
      <c r="E126" s="475"/>
    </row>
    <row r="127" spans="1:5" ht="36" customHeight="1" x14ac:dyDescent="0.4">
      <c r="A127" s="473"/>
      <c r="B127" s="473"/>
      <c r="C127" s="473"/>
      <c r="D127" s="485" t="s">
        <v>1180</v>
      </c>
      <c r="E127" s="475"/>
    </row>
    <row r="128" spans="1:5" ht="36" customHeight="1" x14ac:dyDescent="0.4">
      <c r="A128" s="473"/>
      <c r="B128" s="473"/>
      <c r="C128" s="473"/>
      <c r="D128" s="485"/>
      <c r="E128" s="475"/>
    </row>
    <row r="129" spans="1:5" ht="36" customHeight="1" x14ac:dyDescent="0.4">
      <c r="A129" s="475" t="s">
        <v>1181</v>
      </c>
      <c r="B129" s="475" t="s">
        <v>113</v>
      </c>
      <c r="C129" s="475" t="s">
        <v>1182</v>
      </c>
      <c r="D129" s="485" t="s">
        <v>1183</v>
      </c>
      <c r="E129" s="475" t="s">
        <v>1184</v>
      </c>
    </row>
    <row r="130" spans="1:5" ht="36" customHeight="1" x14ac:dyDescent="0.4">
      <c r="A130" s="475"/>
      <c r="B130" s="475"/>
      <c r="C130" s="475"/>
      <c r="D130" s="473" t="s">
        <v>1185</v>
      </c>
      <c r="E130" s="475" t="s">
        <v>1186</v>
      </c>
    </row>
    <row r="131" spans="1:5" ht="36" customHeight="1" x14ac:dyDescent="0.4">
      <c r="A131" s="473"/>
      <c r="B131" s="473"/>
      <c r="C131" s="473"/>
      <c r="D131" s="473"/>
      <c r="E131" s="494"/>
    </row>
    <row r="132" spans="1:5" ht="36" customHeight="1" x14ac:dyDescent="0.4">
      <c r="A132" s="485" t="s">
        <v>1187</v>
      </c>
      <c r="B132" s="485" t="s">
        <v>1188</v>
      </c>
      <c r="C132" s="485" t="s">
        <v>1189</v>
      </c>
      <c r="D132" s="495" t="s">
        <v>1190</v>
      </c>
      <c r="E132" s="475" t="s">
        <v>1191</v>
      </c>
    </row>
    <row r="133" spans="1:5" ht="36" customHeight="1" x14ac:dyDescent="0.4">
      <c r="A133" s="476"/>
      <c r="B133" s="476"/>
      <c r="C133" s="473" t="s">
        <v>1192</v>
      </c>
      <c r="D133" s="473" t="s">
        <v>1193</v>
      </c>
      <c r="E133" s="475" t="s">
        <v>1194</v>
      </c>
    </row>
    <row r="134" spans="1:5" ht="36" customHeight="1" x14ac:dyDescent="0.4">
      <c r="A134" s="476"/>
      <c r="B134" s="476"/>
      <c r="C134" s="473" t="s">
        <v>1195</v>
      </c>
      <c r="D134" s="475" t="s">
        <v>1196</v>
      </c>
      <c r="E134" s="475" t="s">
        <v>1197</v>
      </c>
    </row>
    <row r="135" spans="1:5" ht="36" customHeight="1" x14ac:dyDescent="0.4">
      <c r="A135" s="476"/>
      <c r="B135" s="476"/>
      <c r="C135" s="476"/>
      <c r="D135" s="491" t="s">
        <v>1198</v>
      </c>
      <c r="E135" s="475" t="s">
        <v>1199</v>
      </c>
    </row>
    <row r="136" spans="1:5" ht="36" customHeight="1" x14ac:dyDescent="0.4">
      <c r="A136" s="473"/>
      <c r="B136" s="473"/>
      <c r="C136" s="473"/>
      <c r="D136" s="473"/>
      <c r="E136" s="475" t="s">
        <v>1200</v>
      </c>
    </row>
    <row r="137" spans="1:5" ht="36" customHeight="1" x14ac:dyDescent="0.4">
      <c r="A137" s="473"/>
      <c r="B137" s="473"/>
      <c r="C137" s="473"/>
      <c r="D137" s="473"/>
      <c r="E137" s="475" t="s">
        <v>1201</v>
      </c>
    </row>
    <row r="138" spans="1:5" ht="36" customHeight="1" x14ac:dyDescent="0.4">
      <c r="A138" s="473" t="s">
        <v>1202</v>
      </c>
      <c r="B138" s="473" t="s">
        <v>1203</v>
      </c>
      <c r="C138" s="473" t="s">
        <v>1204</v>
      </c>
      <c r="D138" s="495" t="s">
        <v>1205</v>
      </c>
      <c r="E138" s="475" t="s">
        <v>1206</v>
      </c>
    </row>
    <row r="139" spans="1:5" ht="36" customHeight="1" x14ac:dyDescent="0.4">
      <c r="A139" s="473"/>
      <c r="B139" s="473"/>
      <c r="C139" s="473"/>
      <c r="D139" s="473" t="s">
        <v>1207</v>
      </c>
      <c r="E139" s="475" t="s">
        <v>1208</v>
      </c>
    </row>
    <row r="140" spans="1:5" ht="36" customHeight="1" x14ac:dyDescent="0.4">
      <c r="A140" s="473"/>
      <c r="B140" s="473"/>
      <c r="C140" s="473"/>
      <c r="D140" s="473" t="s">
        <v>1209</v>
      </c>
      <c r="E140" s="475" t="s">
        <v>1210</v>
      </c>
    </row>
    <row r="141" spans="1:5" ht="36" customHeight="1" x14ac:dyDescent="0.4">
      <c r="A141" s="473"/>
      <c r="B141" s="473"/>
      <c r="C141" s="496"/>
      <c r="D141" s="473" t="s">
        <v>1211</v>
      </c>
      <c r="E141" s="475" t="s">
        <v>1212</v>
      </c>
    </row>
    <row r="142" spans="1:5" ht="36" customHeight="1" x14ac:dyDescent="0.4">
      <c r="A142" s="473"/>
      <c r="B142" s="473"/>
      <c r="C142" s="496"/>
      <c r="D142" s="473" t="s">
        <v>1213</v>
      </c>
      <c r="E142" s="475" t="s">
        <v>1214</v>
      </c>
    </row>
    <row r="143" spans="1:5" ht="36" customHeight="1" x14ac:dyDescent="0.4">
      <c r="A143" s="473"/>
      <c r="B143" s="473"/>
      <c r="C143" s="473"/>
      <c r="D143" s="475" t="s">
        <v>1215</v>
      </c>
      <c r="E143" s="475" t="s">
        <v>1216</v>
      </c>
    </row>
    <row r="144" spans="1:5" ht="36" customHeight="1" x14ac:dyDescent="0.4">
      <c r="A144" s="473"/>
      <c r="B144" s="473"/>
      <c r="C144" s="473"/>
      <c r="D144" s="491" t="s">
        <v>1217</v>
      </c>
      <c r="E144" s="475"/>
    </row>
    <row r="145" spans="1:5" ht="36" customHeight="1" x14ac:dyDescent="0.4">
      <c r="A145" s="473"/>
      <c r="B145" s="473"/>
      <c r="C145" s="473"/>
      <c r="D145" s="491"/>
      <c r="E145" s="475"/>
    </row>
    <row r="146" spans="1:5" ht="36" customHeight="1" x14ac:dyDescent="0.4">
      <c r="A146" s="473" t="s">
        <v>1218</v>
      </c>
      <c r="B146" s="473" t="s">
        <v>116</v>
      </c>
      <c r="C146" s="473" t="s">
        <v>1219</v>
      </c>
      <c r="D146" s="473" t="s">
        <v>1220</v>
      </c>
      <c r="E146" s="475" t="s">
        <v>1221</v>
      </c>
    </row>
    <row r="147" spans="1:5" ht="36" customHeight="1" x14ac:dyDescent="0.4">
      <c r="A147" s="473"/>
      <c r="B147" s="473"/>
      <c r="C147" s="473" t="s">
        <v>1222</v>
      </c>
      <c r="D147" s="473" t="s">
        <v>1223</v>
      </c>
      <c r="E147" s="475" t="s">
        <v>1224</v>
      </c>
    </row>
    <row r="148" spans="1:5" ht="36" customHeight="1" x14ac:dyDescent="0.4">
      <c r="A148" s="473"/>
      <c r="B148" s="473"/>
      <c r="C148" s="473" t="s">
        <v>1225</v>
      </c>
      <c r="D148" s="473" t="s">
        <v>1226</v>
      </c>
      <c r="E148" s="484" t="s">
        <v>1227</v>
      </c>
    </row>
    <row r="149" spans="1:5" ht="36" customHeight="1" x14ac:dyDescent="0.4">
      <c r="A149" s="473"/>
      <c r="B149" s="473"/>
      <c r="C149" s="489" t="s">
        <v>1228</v>
      </c>
      <c r="D149" s="473" t="s">
        <v>1229</v>
      </c>
      <c r="E149" s="475" t="s">
        <v>1230</v>
      </c>
    </row>
    <row r="150" spans="1:5" ht="36" customHeight="1" x14ac:dyDescent="0.4">
      <c r="A150" s="473"/>
      <c r="B150" s="473"/>
      <c r="C150" s="473"/>
      <c r="D150" s="473"/>
      <c r="E150" s="475" t="s">
        <v>1231</v>
      </c>
    </row>
    <row r="151" spans="1:5" ht="36" customHeight="1" x14ac:dyDescent="0.4">
      <c r="A151" s="473"/>
      <c r="B151" s="473"/>
      <c r="C151" s="473"/>
      <c r="D151" s="473"/>
      <c r="E151" s="475"/>
    </row>
    <row r="152" spans="1:5" ht="36" customHeight="1" x14ac:dyDescent="0.4">
      <c r="A152" s="485" t="s">
        <v>1232</v>
      </c>
      <c r="B152" s="485" t="s">
        <v>1233</v>
      </c>
      <c r="C152" s="490" t="s">
        <v>1234</v>
      </c>
      <c r="D152" s="477"/>
      <c r="E152" s="475"/>
    </row>
    <row r="153" spans="1:5" ht="36" customHeight="1" x14ac:dyDescent="0.4">
      <c r="A153" s="473"/>
      <c r="B153" s="473" t="s">
        <v>1235</v>
      </c>
      <c r="C153" s="473" t="s">
        <v>1236</v>
      </c>
      <c r="D153" s="477"/>
      <c r="E153" s="475"/>
    </row>
    <row r="154" spans="1:5" ht="36" customHeight="1" x14ac:dyDescent="0.4">
      <c r="A154" s="473"/>
      <c r="B154" s="473"/>
      <c r="C154" s="473" t="s">
        <v>1237</v>
      </c>
      <c r="D154" s="473"/>
      <c r="E154" s="475"/>
    </row>
    <row r="155" spans="1:5" ht="36" customHeight="1" x14ac:dyDescent="0.4">
      <c r="A155" s="473"/>
      <c r="B155" s="473"/>
      <c r="C155" s="473" t="s">
        <v>1238</v>
      </c>
      <c r="D155" s="475" t="s">
        <v>1239</v>
      </c>
      <c r="E155" s="475"/>
    </row>
    <row r="156" spans="1:5" ht="36" customHeight="1" x14ac:dyDescent="0.4">
      <c r="A156" s="473"/>
      <c r="B156" s="473"/>
      <c r="C156" s="473"/>
      <c r="D156" s="488" t="s">
        <v>1240</v>
      </c>
      <c r="E156" s="475"/>
    </row>
    <row r="157" spans="1:5" ht="36" customHeight="1" x14ac:dyDescent="0.4">
      <c r="A157" s="473" t="s">
        <v>1241</v>
      </c>
      <c r="B157" s="473" t="s">
        <v>1242</v>
      </c>
      <c r="C157" s="473" t="s">
        <v>1243</v>
      </c>
      <c r="D157" s="477"/>
      <c r="E157" s="475"/>
    </row>
    <row r="158" spans="1:5" ht="36" customHeight="1" x14ac:dyDescent="0.4">
      <c r="A158" s="473"/>
      <c r="B158" s="473" t="s">
        <v>1244</v>
      </c>
      <c r="C158" s="473" t="s">
        <v>1245</v>
      </c>
      <c r="D158" s="477"/>
      <c r="E158" s="475"/>
    </row>
    <row r="159" spans="1:5" ht="36" customHeight="1" x14ac:dyDescent="0.4">
      <c r="A159" s="473"/>
      <c r="B159" s="473"/>
      <c r="C159" s="473" t="s">
        <v>1246</v>
      </c>
      <c r="D159" s="477"/>
      <c r="E159" s="475"/>
    </row>
    <row r="160" spans="1:5" ht="36" customHeight="1" x14ac:dyDescent="0.4">
      <c r="A160" s="473"/>
      <c r="B160" s="473"/>
      <c r="C160" s="473"/>
      <c r="D160" s="477"/>
      <c r="E160" s="475"/>
    </row>
    <row r="161" spans="1:5" ht="36" customHeight="1" x14ac:dyDescent="0.4">
      <c r="A161" s="473" t="s">
        <v>1247</v>
      </c>
      <c r="B161" s="473" t="s">
        <v>1248</v>
      </c>
      <c r="C161" s="473" t="s">
        <v>1249</v>
      </c>
      <c r="D161" s="475" t="s">
        <v>1156</v>
      </c>
      <c r="E161" s="475"/>
    </row>
    <row r="162" spans="1:5" ht="36" customHeight="1" x14ac:dyDescent="0.4">
      <c r="A162" s="473"/>
      <c r="B162" s="473"/>
      <c r="C162" s="473" t="s">
        <v>1250</v>
      </c>
      <c r="D162" s="488" t="s">
        <v>1251</v>
      </c>
      <c r="E162" s="475"/>
    </row>
    <row r="163" spans="1:5" ht="36" customHeight="1" x14ac:dyDescent="0.4">
      <c r="A163" s="473"/>
      <c r="B163" s="473"/>
      <c r="C163" s="473" t="s">
        <v>1252</v>
      </c>
      <c r="D163" s="488"/>
      <c r="E163" s="475"/>
    </row>
    <row r="164" spans="1:5" ht="36" customHeight="1" x14ac:dyDescent="0.4">
      <c r="A164" s="473"/>
      <c r="B164" s="473"/>
      <c r="C164" s="473" t="s">
        <v>1253</v>
      </c>
      <c r="D164" s="488"/>
      <c r="E164" s="475"/>
    </row>
    <row r="165" spans="1:5" ht="36" customHeight="1" x14ac:dyDescent="0.4">
      <c r="A165" s="473"/>
      <c r="B165" s="473"/>
      <c r="C165" s="473"/>
      <c r="D165" s="497"/>
      <c r="E165" s="475"/>
    </row>
    <row r="166" spans="1:5" ht="36" customHeight="1" x14ac:dyDescent="0.65">
      <c r="A166" s="473" t="s">
        <v>1254</v>
      </c>
      <c r="B166" s="473" t="s">
        <v>120</v>
      </c>
      <c r="C166" s="473" t="s">
        <v>1255</v>
      </c>
      <c r="D166" s="473" t="s">
        <v>1256</v>
      </c>
      <c r="E166" s="478" t="s">
        <v>1015</v>
      </c>
    </row>
    <row r="167" spans="1:5" ht="36" customHeight="1" x14ac:dyDescent="0.4">
      <c r="A167" s="473"/>
      <c r="B167" s="473"/>
      <c r="C167" s="473"/>
      <c r="D167" s="490" t="s">
        <v>1257</v>
      </c>
      <c r="E167" s="475"/>
    </row>
    <row r="168" spans="1:5" ht="36" customHeight="1" x14ac:dyDescent="0.4">
      <c r="A168" s="473"/>
      <c r="B168" s="473"/>
      <c r="C168" s="473"/>
      <c r="D168" s="498" t="s">
        <v>1258</v>
      </c>
      <c r="E168" s="475"/>
    </row>
    <row r="169" spans="1:5" ht="36" customHeight="1" x14ac:dyDescent="0.4">
      <c r="A169" s="473"/>
      <c r="B169" s="473"/>
      <c r="C169" s="473"/>
      <c r="D169" s="490" t="s">
        <v>1259</v>
      </c>
      <c r="E169" s="475"/>
    </row>
    <row r="170" spans="1:5" ht="36" customHeight="1" x14ac:dyDescent="0.4">
      <c r="A170" s="473"/>
      <c r="B170" s="473"/>
      <c r="C170" s="473"/>
      <c r="D170" s="474" t="s">
        <v>1011</v>
      </c>
      <c r="E170" s="475"/>
    </row>
    <row r="171" spans="1:5" ht="36" customHeight="1" x14ac:dyDescent="0.4">
      <c r="A171" s="473"/>
      <c r="B171" s="473"/>
      <c r="C171" s="473"/>
      <c r="D171" s="474"/>
      <c r="E171" s="475"/>
    </row>
    <row r="172" spans="1:5" ht="36" customHeight="1" x14ac:dyDescent="0.4">
      <c r="A172" s="473" t="s">
        <v>1260</v>
      </c>
      <c r="B172" s="473" t="s">
        <v>121</v>
      </c>
      <c r="C172" s="473" t="s">
        <v>1261</v>
      </c>
      <c r="D172" s="486" t="s">
        <v>1262</v>
      </c>
      <c r="E172" s="484" t="s">
        <v>1263</v>
      </c>
    </row>
    <row r="173" spans="1:5" ht="36" customHeight="1" x14ac:dyDescent="0.4">
      <c r="A173" s="473"/>
      <c r="B173" s="473"/>
      <c r="C173" s="473"/>
      <c r="D173" s="486" t="s">
        <v>1264</v>
      </c>
      <c r="E173" s="484" t="s">
        <v>1265</v>
      </c>
    </row>
    <row r="174" spans="1:5" ht="36" customHeight="1" x14ac:dyDescent="0.4">
      <c r="A174" s="473"/>
      <c r="B174" s="473"/>
      <c r="C174" s="473"/>
      <c r="D174" s="476"/>
      <c r="E174" s="475"/>
    </row>
    <row r="175" spans="1:5" ht="36" customHeight="1" x14ac:dyDescent="0.4">
      <c r="A175" s="473" t="s">
        <v>1266</v>
      </c>
      <c r="B175" s="473" t="s">
        <v>122</v>
      </c>
      <c r="C175" s="473" t="s">
        <v>1267</v>
      </c>
      <c r="D175" s="485" t="s">
        <v>1268</v>
      </c>
      <c r="E175" s="484" t="s">
        <v>1269</v>
      </c>
    </row>
    <row r="176" spans="1:5" ht="36" customHeight="1" x14ac:dyDescent="0.4">
      <c r="A176" s="473"/>
      <c r="B176" s="473"/>
      <c r="C176" s="473"/>
      <c r="D176" s="485" t="s">
        <v>1270</v>
      </c>
      <c r="E176" s="484" t="s">
        <v>1271</v>
      </c>
    </row>
    <row r="177" spans="1:5" ht="36" customHeight="1" x14ac:dyDescent="0.4">
      <c r="A177" s="473"/>
      <c r="B177" s="473"/>
      <c r="C177" s="473"/>
      <c r="D177" s="473"/>
      <c r="E177" s="484"/>
    </row>
    <row r="178" spans="1:5" ht="36" customHeight="1" x14ac:dyDescent="0.4">
      <c r="A178" s="473" t="s">
        <v>1272</v>
      </c>
      <c r="B178" s="473" t="s">
        <v>2</v>
      </c>
      <c r="C178" s="473" t="s">
        <v>1273</v>
      </c>
      <c r="D178" s="485" t="s">
        <v>1274</v>
      </c>
      <c r="E178" s="484" t="s">
        <v>1275</v>
      </c>
    </row>
    <row r="179" spans="1:5" ht="36" customHeight="1" x14ac:dyDescent="0.4">
      <c r="A179" s="473"/>
      <c r="B179" s="473"/>
      <c r="C179" s="473"/>
      <c r="D179" s="473" t="s">
        <v>1276</v>
      </c>
      <c r="E179" s="475" t="s">
        <v>1277</v>
      </c>
    </row>
    <row r="180" spans="1:5" ht="36" customHeight="1" x14ac:dyDescent="0.4">
      <c r="A180" s="473"/>
      <c r="B180" s="473"/>
      <c r="C180" s="473"/>
      <c r="D180" s="473"/>
      <c r="E180" s="475" t="s">
        <v>1278</v>
      </c>
    </row>
    <row r="181" spans="1:5" ht="36" customHeight="1" x14ac:dyDescent="0.4">
      <c r="A181" s="473"/>
      <c r="B181" s="473"/>
      <c r="C181" s="473"/>
      <c r="D181" s="473"/>
      <c r="E181" s="475"/>
    </row>
    <row r="182" spans="1:5" ht="36" customHeight="1" x14ac:dyDescent="0.4">
      <c r="A182" s="499" t="s">
        <v>1279</v>
      </c>
      <c r="B182" s="485" t="s">
        <v>123</v>
      </c>
      <c r="C182" s="490" t="s">
        <v>1280</v>
      </c>
      <c r="D182" s="473" t="s">
        <v>1281</v>
      </c>
      <c r="E182" s="484" t="s">
        <v>1282</v>
      </c>
    </row>
    <row r="183" spans="1:5" ht="36" customHeight="1" x14ac:dyDescent="0.4">
      <c r="A183" s="473"/>
      <c r="B183" s="473"/>
      <c r="C183" s="473" t="s">
        <v>1283</v>
      </c>
      <c r="D183" s="473" t="s">
        <v>1284</v>
      </c>
      <c r="E183" s="475" t="s">
        <v>1285</v>
      </c>
    </row>
    <row r="184" spans="1:5" ht="36" customHeight="1" x14ac:dyDescent="0.4">
      <c r="A184" s="473"/>
      <c r="B184" s="473"/>
      <c r="C184" s="477" t="s">
        <v>1286</v>
      </c>
      <c r="D184" s="473"/>
      <c r="E184" s="484" t="s">
        <v>1287</v>
      </c>
    </row>
    <row r="185" spans="1:5" ht="36" customHeight="1" x14ac:dyDescent="0.4">
      <c r="A185" s="473"/>
      <c r="B185" s="473"/>
      <c r="C185" s="473" t="s">
        <v>1288</v>
      </c>
      <c r="D185" s="473"/>
      <c r="E185" s="484" t="s">
        <v>1289</v>
      </c>
    </row>
    <row r="186" spans="1:5" ht="36" customHeight="1" x14ac:dyDescent="0.4">
      <c r="A186" s="473"/>
      <c r="B186" s="473"/>
      <c r="C186" s="473" t="s">
        <v>1290</v>
      </c>
      <c r="D186" s="473"/>
      <c r="E186" s="484" t="s">
        <v>1291</v>
      </c>
    </row>
    <row r="187" spans="1:5" ht="36" customHeight="1" x14ac:dyDescent="0.4">
      <c r="A187" s="473"/>
      <c r="B187" s="473"/>
      <c r="C187" s="473" t="s">
        <v>1292</v>
      </c>
      <c r="D187" s="473"/>
      <c r="E187" s="484" t="s">
        <v>1293</v>
      </c>
    </row>
    <row r="188" spans="1:5" ht="36" customHeight="1" x14ac:dyDescent="0.4">
      <c r="A188" s="473"/>
      <c r="B188" s="473"/>
      <c r="C188" s="473" t="s">
        <v>1294</v>
      </c>
      <c r="D188" s="473"/>
      <c r="E188" s="484"/>
    </row>
    <row r="189" spans="1:5" ht="36" customHeight="1" x14ac:dyDescent="0.4">
      <c r="A189" s="473"/>
      <c r="B189" s="473"/>
      <c r="C189" s="473" t="s">
        <v>1295</v>
      </c>
      <c r="D189" s="473"/>
      <c r="E189" s="484"/>
    </row>
    <row r="190" spans="1:5" ht="36" customHeight="1" x14ac:dyDescent="0.4">
      <c r="A190" s="473"/>
      <c r="B190" s="473"/>
      <c r="C190" s="473" t="s">
        <v>1296</v>
      </c>
      <c r="D190" s="473"/>
      <c r="E190" s="484"/>
    </row>
    <row r="191" spans="1:5" ht="36" customHeight="1" x14ac:dyDescent="0.4">
      <c r="A191" s="473"/>
      <c r="B191" s="473"/>
      <c r="C191" s="473" t="s">
        <v>1297</v>
      </c>
      <c r="D191" s="473"/>
      <c r="E191" s="475"/>
    </row>
    <row r="192" spans="1:5" ht="36" customHeight="1" x14ac:dyDescent="0.4">
      <c r="A192" s="473"/>
      <c r="B192" s="473"/>
      <c r="C192" s="473" t="s">
        <v>1298</v>
      </c>
      <c r="D192" s="473"/>
      <c r="E192" s="475"/>
    </row>
    <row r="193" spans="1:5" ht="36" customHeight="1" x14ac:dyDescent="0.4">
      <c r="A193" s="473"/>
      <c r="B193" s="473"/>
      <c r="C193" s="473" t="s">
        <v>1299</v>
      </c>
      <c r="D193" s="473"/>
      <c r="E193" s="475"/>
    </row>
    <row r="194" spans="1:5" ht="36" customHeight="1" x14ac:dyDescent="0.4">
      <c r="A194" s="473"/>
      <c r="B194" s="473"/>
      <c r="C194" s="473" t="s">
        <v>1300</v>
      </c>
      <c r="D194" s="473"/>
      <c r="E194" s="475"/>
    </row>
    <row r="195" spans="1:5" ht="36" customHeight="1" x14ac:dyDescent="0.4">
      <c r="A195" s="473"/>
      <c r="B195" s="473"/>
      <c r="C195" s="473" t="s">
        <v>1301</v>
      </c>
      <c r="D195" s="473"/>
      <c r="E195" s="475"/>
    </row>
    <row r="196" spans="1:5" ht="36" customHeight="1" x14ac:dyDescent="0.4">
      <c r="A196" s="473"/>
      <c r="B196" s="473"/>
      <c r="C196" s="473" t="s">
        <v>1302</v>
      </c>
      <c r="D196" s="473"/>
      <c r="E196" s="475"/>
    </row>
    <row r="197" spans="1:5" ht="36" customHeight="1" x14ac:dyDescent="0.4">
      <c r="A197" s="473"/>
      <c r="B197" s="473"/>
      <c r="C197" s="473"/>
      <c r="D197" s="473"/>
      <c r="E197" s="475"/>
    </row>
    <row r="198" spans="1:5" ht="36" customHeight="1" x14ac:dyDescent="0.4">
      <c r="A198" s="473" t="s">
        <v>1303</v>
      </c>
      <c r="B198" s="473" t="s">
        <v>124</v>
      </c>
      <c r="C198" s="473" t="s">
        <v>1304</v>
      </c>
      <c r="D198" s="473" t="s">
        <v>1305</v>
      </c>
      <c r="E198" s="475"/>
    </row>
    <row r="199" spans="1:5" ht="36" customHeight="1" x14ac:dyDescent="0.4">
      <c r="A199" s="473"/>
      <c r="B199" s="473"/>
      <c r="C199" s="473" t="s">
        <v>1306</v>
      </c>
      <c r="D199" s="479" t="s">
        <v>1307</v>
      </c>
      <c r="E199" s="475"/>
    </row>
    <row r="200" spans="1:5" ht="36" customHeight="1" x14ac:dyDescent="0.4">
      <c r="A200" s="473"/>
      <c r="B200" s="473"/>
      <c r="C200" s="473"/>
      <c r="D200" s="479"/>
      <c r="E200" s="475"/>
    </row>
    <row r="201" spans="1:5" ht="36" customHeight="1" x14ac:dyDescent="0.4">
      <c r="A201" s="473" t="s">
        <v>1308</v>
      </c>
      <c r="B201" s="473" t="s">
        <v>125</v>
      </c>
      <c r="C201" s="473" t="s">
        <v>1309</v>
      </c>
      <c r="D201" s="473" t="s">
        <v>1310</v>
      </c>
      <c r="E201" s="475"/>
    </row>
    <row r="202" spans="1:5" ht="36" customHeight="1" x14ac:dyDescent="0.4">
      <c r="A202" s="473"/>
      <c r="B202" s="473"/>
      <c r="C202" s="473"/>
      <c r="D202" s="500" t="s">
        <v>1311</v>
      </c>
      <c r="E202" s="475"/>
    </row>
    <row r="203" spans="1:5" ht="36" customHeight="1" x14ac:dyDescent="0.4">
      <c r="A203" s="473"/>
      <c r="B203" s="473"/>
      <c r="C203" s="473"/>
      <c r="D203" s="500"/>
      <c r="E203" s="475"/>
    </row>
    <row r="204" spans="1:5" ht="36" customHeight="1" x14ac:dyDescent="0.4">
      <c r="A204" s="473" t="s">
        <v>1312</v>
      </c>
      <c r="B204" s="473" t="s">
        <v>1313</v>
      </c>
      <c r="C204" s="473" t="s">
        <v>1314</v>
      </c>
      <c r="D204" s="473" t="s">
        <v>1315</v>
      </c>
      <c r="E204" s="500"/>
    </row>
    <row r="205" spans="1:5" ht="36" customHeight="1" x14ac:dyDescent="0.4">
      <c r="A205" s="473"/>
      <c r="B205" s="473" t="s">
        <v>1316</v>
      </c>
      <c r="C205" s="473" t="s">
        <v>1317</v>
      </c>
      <c r="D205" s="473" t="s">
        <v>1318</v>
      </c>
      <c r="E205" s="475"/>
    </row>
    <row r="206" spans="1:5" ht="36" customHeight="1" x14ac:dyDescent="0.4">
      <c r="A206" s="473"/>
      <c r="B206" s="473"/>
      <c r="C206" s="473" t="s">
        <v>1319</v>
      </c>
      <c r="D206" s="473"/>
      <c r="E206" s="475"/>
    </row>
    <row r="207" spans="1:5" ht="36" customHeight="1" x14ac:dyDescent="0.4">
      <c r="A207" s="473"/>
      <c r="B207" s="473"/>
      <c r="C207" s="473" t="s">
        <v>1320</v>
      </c>
      <c r="D207" s="473"/>
      <c r="E207" s="475"/>
    </row>
    <row r="208" spans="1:5" ht="36" customHeight="1" x14ac:dyDescent="0.4">
      <c r="A208" s="473"/>
      <c r="B208" s="473"/>
      <c r="C208" s="473"/>
      <c r="D208" s="473"/>
      <c r="E208" s="475"/>
    </row>
    <row r="209" spans="1:5" ht="36" customHeight="1" x14ac:dyDescent="0.4">
      <c r="A209" s="473" t="s">
        <v>1321</v>
      </c>
      <c r="B209" s="473" t="s">
        <v>127</v>
      </c>
      <c r="C209" s="473" t="s">
        <v>1322</v>
      </c>
      <c r="D209" s="473" t="s">
        <v>1323</v>
      </c>
      <c r="E209" s="475" t="s">
        <v>1324</v>
      </c>
    </row>
    <row r="210" spans="1:5" ht="36" customHeight="1" x14ac:dyDescent="0.4">
      <c r="A210" s="473"/>
      <c r="B210" s="473"/>
      <c r="C210" s="473"/>
      <c r="D210" s="500" t="s">
        <v>1325</v>
      </c>
      <c r="E210" s="475" t="s">
        <v>1326</v>
      </c>
    </row>
    <row r="211" spans="1:5" ht="36" customHeight="1" x14ac:dyDescent="0.4">
      <c r="A211" s="473"/>
      <c r="B211" s="473"/>
      <c r="C211" s="473"/>
      <c r="D211" s="473" t="s">
        <v>1327</v>
      </c>
      <c r="E211" s="475" t="s">
        <v>1328</v>
      </c>
    </row>
    <row r="212" spans="1:5" ht="36" customHeight="1" x14ac:dyDescent="0.4">
      <c r="A212" s="473"/>
      <c r="B212" s="473"/>
      <c r="C212" s="473"/>
      <c r="D212" s="473" t="s">
        <v>1329</v>
      </c>
      <c r="E212" s="475" t="s">
        <v>1330</v>
      </c>
    </row>
    <row r="213" spans="1:5" ht="36" customHeight="1" x14ac:dyDescent="0.4">
      <c r="A213" s="473"/>
      <c r="B213" s="473"/>
      <c r="C213" s="473"/>
      <c r="D213" s="473" t="s">
        <v>1331</v>
      </c>
      <c r="E213" s="475" t="s">
        <v>1332</v>
      </c>
    </row>
    <row r="214" spans="1:5" ht="36" customHeight="1" x14ac:dyDescent="0.4">
      <c r="A214" s="473" t="s">
        <v>1333</v>
      </c>
      <c r="B214" s="473" t="s">
        <v>128</v>
      </c>
      <c r="C214" s="473" t="s">
        <v>1334</v>
      </c>
      <c r="D214" s="473" t="s">
        <v>1335</v>
      </c>
      <c r="E214" s="475" t="s">
        <v>1336</v>
      </c>
    </row>
    <row r="215" spans="1:5" ht="36" customHeight="1" x14ac:dyDescent="0.4">
      <c r="A215" s="473"/>
      <c r="B215" s="473"/>
      <c r="C215" s="473"/>
      <c r="D215" s="473" t="s">
        <v>1337</v>
      </c>
      <c r="E215" s="475" t="s">
        <v>1338</v>
      </c>
    </row>
    <row r="216" spans="1:5" ht="36" customHeight="1" x14ac:dyDescent="0.4">
      <c r="A216" s="473"/>
      <c r="B216" s="473"/>
      <c r="C216" s="473"/>
      <c r="D216" s="473" t="s">
        <v>1339</v>
      </c>
      <c r="E216" s="475"/>
    </row>
    <row r="217" spans="1:5" ht="36" customHeight="1" x14ac:dyDescent="0.4">
      <c r="A217" s="473"/>
      <c r="B217" s="473"/>
      <c r="C217" s="473"/>
      <c r="D217" s="473" t="s">
        <v>1340</v>
      </c>
      <c r="E217" s="475"/>
    </row>
    <row r="218" spans="1:5" ht="36" customHeight="1" x14ac:dyDescent="0.4">
      <c r="A218" s="473"/>
      <c r="B218" s="473"/>
      <c r="C218" s="473"/>
      <c r="D218" s="473" t="s">
        <v>1341</v>
      </c>
      <c r="E218" s="475"/>
    </row>
    <row r="219" spans="1:5" ht="36" customHeight="1" x14ac:dyDescent="0.4">
      <c r="A219" s="473"/>
      <c r="B219" s="473"/>
      <c r="C219" s="473"/>
      <c r="D219" s="473" t="s">
        <v>1020</v>
      </c>
      <c r="E219" s="475"/>
    </row>
    <row r="220" spans="1:5" ht="36" customHeight="1" x14ac:dyDescent="0.4">
      <c r="A220" s="473" t="s">
        <v>1342</v>
      </c>
      <c r="B220" s="473" t="s">
        <v>1343</v>
      </c>
      <c r="C220" s="473" t="s">
        <v>1344</v>
      </c>
      <c r="D220" s="488" t="s">
        <v>1082</v>
      </c>
      <c r="E220" s="475"/>
    </row>
    <row r="221" spans="1:5" ht="36" customHeight="1" x14ac:dyDescent="0.4">
      <c r="A221" s="473"/>
      <c r="B221" s="473" t="s">
        <v>1345</v>
      </c>
      <c r="C221" s="473" t="s">
        <v>1346</v>
      </c>
      <c r="D221" s="485"/>
      <c r="E221" s="475"/>
    </row>
    <row r="222" spans="1:5" ht="36" customHeight="1" x14ac:dyDescent="0.4">
      <c r="A222" s="473"/>
      <c r="B222" s="473"/>
      <c r="C222" s="473"/>
      <c r="D222" s="485"/>
      <c r="E222" s="475"/>
    </row>
    <row r="223" spans="1:5" ht="36" customHeight="1" x14ac:dyDescent="0.4">
      <c r="A223" s="473" t="s">
        <v>1347</v>
      </c>
      <c r="B223" s="473" t="s">
        <v>130</v>
      </c>
      <c r="C223" s="473" t="s">
        <v>1348</v>
      </c>
      <c r="D223" s="485" t="s">
        <v>1349</v>
      </c>
      <c r="E223" s="475" t="s">
        <v>1350</v>
      </c>
    </row>
    <row r="224" spans="1:5" ht="36" customHeight="1" x14ac:dyDescent="0.4">
      <c r="A224" s="473"/>
      <c r="B224" s="473"/>
      <c r="C224" s="473" t="s">
        <v>1351</v>
      </c>
      <c r="D224" s="485" t="s">
        <v>1352</v>
      </c>
      <c r="E224" s="475" t="s">
        <v>1353</v>
      </c>
    </row>
    <row r="225" spans="1:5" ht="36" customHeight="1" x14ac:dyDescent="0.4">
      <c r="A225" s="473"/>
      <c r="B225" s="473"/>
      <c r="C225" s="473" t="s">
        <v>1354</v>
      </c>
      <c r="D225" s="473"/>
      <c r="E225" s="475"/>
    </row>
    <row r="226" spans="1:5" ht="36" customHeight="1" x14ac:dyDescent="0.4">
      <c r="A226" s="473"/>
      <c r="B226" s="473"/>
      <c r="C226" s="473" t="s">
        <v>1355</v>
      </c>
      <c r="D226" s="473"/>
      <c r="E226" s="475"/>
    </row>
    <row r="227" spans="1:5" ht="36" customHeight="1" x14ac:dyDescent="0.4">
      <c r="A227" s="473"/>
      <c r="B227" s="473"/>
      <c r="C227" s="473" t="s">
        <v>1356</v>
      </c>
      <c r="D227" s="473"/>
      <c r="E227" s="475"/>
    </row>
    <row r="228" spans="1:5" ht="36" customHeight="1" x14ac:dyDescent="0.4">
      <c r="A228" s="473"/>
      <c r="B228" s="473"/>
      <c r="C228" s="473"/>
      <c r="D228" s="473"/>
      <c r="E228" s="475"/>
    </row>
    <row r="229" spans="1:5" ht="36" customHeight="1" x14ac:dyDescent="0.4">
      <c r="A229" s="473" t="s">
        <v>1357</v>
      </c>
      <c r="B229" s="473" t="s">
        <v>1313</v>
      </c>
      <c r="C229" s="473" t="s">
        <v>1358</v>
      </c>
      <c r="D229" s="473"/>
      <c r="E229" s="475"/>
    </row>
    <row r="230" spans="1:5" ht="36" customHeight="1" x14ac:dyDescent="0.4">
      <c r="A230" s="473"/>
      <c r="B230" s="473" t="s">
        <v>1359</v>
      </c>
      <c r="C230" s="473" t="s">
        <v>1360</v>
      </c>
      <c r="D230" s="473"/>
      <c r="E230" s="475"/>
    </row>
    <row r="231" spans="1:5" ht="36" customHeight="1" x14ac:dyDescent="0.4">
      <c r="A231" s="473"/>
      <c r="B231" s="473"/>
      <c r="C231" s="473" t="s">
        <v>1361</v>
      </c>
      <c r="D231" s="473"/>
      <c r="E231" s="475"/>
    </row>
    <row r="232" spans="1:5" ht="36" customHeight="1" x14ac:dyDescent="0.4">
      <c r="A232" s="473"/>
      <c r="B232" s="473"/>
      <c r="C232" s="473"/>
      <c r="E232" s="475"/>
    </row>
    <row r="233" spans="1:5" ht="36" customHeight="1" x14ac:dyDescent="0.4">
      <c r="A233" s="473" t="s">
        <v>1362</v>
      </c>
      <c r="B233" s="473" t="s">
        <v>13</v>
      </c>
      <c r="C233" s="473" t="s">
        <v>1363</v>
      </c>
      <c r="D233" s="473" t="s">
        <v>1364</v>
      </c>
      <c r="E233" s="475"/>
    </row>
    <row r="234" spans="1:5" ht="36" customHeight="1" x14ac:dyDescent="0.4">
      <c r="A234" s="473"/>
      <c r="B234" s="473"/>
      <c r="C234" s="473" t="s">
        <v>1365</v>
      </c>
      <c r="D234" s="481" t="s">
        <v>1366</v>
      </c>
      <c r="E234" s="475"/>
    </row>
    <row r="235" spans="1:5" ht="36" customHeight="1" x14ac:dyDescent="0.4">
      <c r="A235" s="473"/>
      <c r="B235" s="473"/>
      <c r="C235" s="473"/>
      <c r="D235" s="486"/>
      <c r="E235" s="475"/>
    </row>
    <row r="236" spans="1:5" ht="36" customHeight="1" x14ac:dyDescent="0.4">
      <c r="A236" s="473" t="s">
        <v>1367</v>
      </c>
      <c r="B236" s="473" t="s">
        <v>132</v>
      </c>
      <c r="C236" s="473" t="s">
        <v>1368</v>
      </c>
      <c r="E236" s="475"/>
    </row>
    <row r="237" spans="1:5" ht="36" customHeight="1" x14ac:dyDescent="0.4">
      <c r="A237" s="473"/>
      <c r="B237" s="473"/>
      <c r="C237" s="473" t="s">
        <v>1365</v>
      </c>
      <c r="D237" s="473"/>
      <c r="E237" s="475"/>
    </row>
    <row r="238" spans="1:5" ht="36" customHeight="1" x14ac:dyDescent="0.4">
      <c r="A238" s="473"/>
      <c r="B238" s="473"/>
      <c r="C238" s="473"/>
      <c r="D238" s="473"/>
      <c r="E238" s="475"/>
    </row>
    <row r="239" spans="1:5" ht="36" customHeight="1" x14ac:dyDescent="0.4">
      <c r="A239" s="473" t="s">
        <v>1369</v>
      </c>
      <c r="B239" s="473" t="s">
        <v>133</v>
      </c>
      <c r="C239" s="473" t="s">
        <v>1370</v>
      </c>
      <c r="D239" s="473" t="s">
        <v>1371</v>
      </c>
      <c r="E239" s="475" t="s">
        <v>1372</v>
      </c>
    </row>
    <row r="240" spans="1:5" ht="36" customHeight="1" x14ac:dyDescent="0.4">
      <c r="A240" s="473"/>
      <c r="B240" s="473"/>
      <c r="C240" s="473"/>
      <c r="D240" s="501" t="s">
        <v>1373</v>
      </c>
      <c r="E240" s="475" t="s">
        <v>1374</v>
      </c>
    </row>
    <row r="241" spans="1:5" ht="36" customHeight="1" x14ac:dyDescent="0.4">
      <c r="A241" s="473"/>
      <c r="B241" s="473"/>
      <c r="C241" s="473"/>
      <c r="D241" s="485" t="s">
        <v>1375</v>
      </c>
      <c r="E241" s="475" t="s">
        <v>1376</v>
      </c>
    </row>
    <row r="242" spans="1:5" ht="36" customHeight="1" x14ac:dyDescent="0.4">
      <c r="A242" s="473"/>
      <c r="B242" s="473"/>
      <c r="C242" s="473"/>
      <c r="D242" s="485" t="s">
        <v>1377</v>
      </c>
      <c r="E242" s="475"/>
    </row>
    <row r="243" spans="1:5" ht="36" customHeight="1" x14ac:dyDescent="0.4">
      <c r="A243" s="473"/>
      <c r="B243" s="473"/>
      <c r="C243" s="473"/>
      <c r="D243" s="485" t="s">
        <v>1378</v>
      </c>
      <c r="E243" s="475"/>
    </row>
    <row r="244" spans="1:5" ht="36" customHeight="1" x14ac:dyDescent="0.4">
      <c r="A244" s="473"/>
      <c r="B244" s="473"/>
      <c r="C244" s="473"/>
      <c r="D244" s="473"/>
      <c r="E244" s="475"/>
    </row>
    <row r="245" spans="1:5" ht="36" customHeight="1" x14ac:dyDescent="0.4">
      <c r="A245" s="473" t="s">
        <v>1379</v>
      </c>
      <c r="B245" s="473" t="s">
        <v>134</v>
      </c>
      <c r="C245" s="473" t="s">
        <v>1380</v>
      </c>
      <c r="D245" s="473" t="s">
        <v>1381</v>
      </c>
      <c r="E245" s="475"/>
    </row>
    <row r="246" spans="1:5" ht="36" customHeight="1" x14ac:dyDescent="0.4">
      <c r="A246" s="473"/>
      <c r="B246" s="473"/>
      <c r="C246" s="473" t="s">
        <v>1382</v>
      </c>
      <c r="D246" s="473"/>
      <c r="E246" s="475"/>
    </row>
    <row r="247" spans="1:5" ht="36" customHeight="1" x14ac:dyDescent="0.4">
      <c r="A247" s="473"/>
      <c r="B247" s="473"/>
      <c r="C247" s="473"/>
      <c r="D247" s="473"/>
      <c r="E247" s="475"/>
    </row>
    <row r="248" spans="1:5" ht="36" customHeight="1" x14ac:dyDescent="0.4">
      <c r="A248" s="473" t="s">
        <v>1383</v>
      </c>
      <c r="B248" s="473" t="s">
        <v>1384</v>
      </c>
      <c r="C248" s="473" t="s">
        <v>1385</v>
      </c>
      <c r="D248" s="473" t="s">
        <v>1386</v>
      </c>
      <c r="E248" s="475" t="s">
        <v>1387</v>
      </c>
    </row>
    <row r="249" spans="1:5" ht="36" customHeight="1" x14ac:dyDescent="0.4">
      <c r="A249" s="473"/>
      <c r="B249" s="473" t="s">
        <v>1388</v>
      </c>
      <c r="C249" s="473" t="s">
        <v>1389</v>
      </c>
      <c r="D249" s="473" t="s">
        <v>1390</v>
      </c>
      <c r="E249" s="475" t="s">
        <v>1391</v>
      </c>
    </row>
    <row r="250" spans="1:5" ht="36" customHeight="1" x14ac:dyDescent="0.4">
      <c r="A250" s="473"/>
      <c r="B250" s="473"/>
      <c r="C250" s="473" t="s">
        <v>1392</v>
      </c>
      <c r="D250" s="473" t="s">
        <v>1393</v>
      </c>
      <c r="E250" s="475" t="s">
        <v>1394</v>
      </c>
    </row>
    <row r="251" spans="1:5" ht="36" customHeight="1" x14ac:dyDescent="0.4">
      <c r="A251" s="473"/>
      <c r="B251" s="473"/>
      <c r="C251" s="473" t="s">
        <v>1395</v>
      </c>
      <c r="D251" s="473" t="s">
        <v>1396</v>
      </c>
      <c r="E251" s="475" t="s">
        <v>1397</v>
      </c>
    </row>
    <row r="252" spans="1:5" ht="36" customHeight="1" x14ac:dyDescent="0.4">
      <c r="A252" s="473"/>
      <c r="B252" s="473"/>
      <c r="C252" s="473" t="s">
        <v>1398</v>
      </c>
      <c r="D252" s="473" t="s">
        <v>1399</v>
      </c>
      <c r="E252" s="475" t="s">
        <v>1400</v>
      </c>
    </row>
    <row r="253" spans="1:5" ht="36" customHeight="1" x14ac:dyDescent="0.4">
      <c r="A253" s="473"/>
      <c r="B253" s="473"/>
      <c r="C253" s="473" t="s">
        <v>1401</v>
      </c>
      <c r="D253" s="473" t="s">
        <v>1402</v>
      </c>
      <c r="E253" s="475" t="s">
        <v>1403</v>
      </c>
    </row>
    <row r="254" spans="1:5" ht="36" customHeight="1" x14ac:dyDescent="0.4">
      <c r="A254" s="473"/>
      <c r="B254" s="473"/>
      <c r="C254" s="473" t="s">
        <v>1404</v>
      </c>
      <c r="D254" s="473"/>
      <c r="E254" s="475" t="s">
        <v>1405</v>
      </c>
    </row>
    <row r="255" spans="1:5" ht="36" customHeight="1" x14ac:dyDescent="0.4">
      <c r="A255" s="473"/>
      <c r="B255" s="473"/>
      <c r="C255" s="473" t="s">
        <v>1406</v>
      </c>
      <c r="D255" s="473"/>
      <c r="E255" s="475" t="s">
        <v>1407</v>
      </c>
    </row>
    <row r="256" spans="1:5" ht="36" customHeight="1" x14ac:dyDescent="0.4">
      <c r="A256" s="473"/>
      <c r="B256" s="473"/>
      <c r="C256" s="473" t="s">
        <v>1408</v>
      </c>
      <c r="D256" s="473"/>
      <c r="E256" s="475"/>
    </row>
    <row r="257" spans="1:7" ht="36" customHeight="1" x14ac:dyDescent="0.4">
      <c r="A257" s="473"/>
      <c r="B257" s="473"/>
      <c r="C257" s="473" t="s">
        <v>1409</v>
      </c>
      <c r="D257" s="473"/>
      <c r="E257" s="475"/>
    </row>
    <row r="258" spans="1:7" ht="36" customHeight="1" x14ac:dyDescent="0.4">
      <c r="A258" s="473"/>
      <c r="B258" s="473"/>
      <c r="C258" s="473" t="s">
        <v>1410</v>
      </c>
      <c r="D258" s="473"/>
      <c r="E258" s="475"/>
    </row>
    <row r="259" spans="1:7" ht="36" customHeight="1" x14ac:dyDescent="0.4">
      <c r="A259" s="473"/>
      <c r="B259" s="473"/>
      <c r="C259" s="473" t="s">
        <v>1411</v>
      </c>
      <c r="D259" s="473"/>
      <c r="E259" s="475"/>
    </row>
    <row r="260" spans="1:7" ht="36" customHeight="1" x14ac:dyDescent="0.4">
      <c r="A260" s="473"/>
      <c r="B260" s="473"/>
      <c r="C260" s="473"/>
      <c r="D260" s="473"/>
      <c r="E260" s="475"/>
    </row>
    <row r="261" spans="1:7" ht="36" customHeight="1" x14ac:dyDescent="0.4">
      <c r="A261" s="473" t="s">
        <v>1412</v>
      </c>
      <c r="B261" s="473" t="s">
        <v>1384</v>
      </c>
      <c r="C261" s="473" t="s">
        <v>1413</v>
      </c>
      <c r="D261" s="473" t="s">
        <v>1414</v>
      </c>
      <c r="E261" s="475" t="s">
        <v>1415</v>
      </c>
    </row>
    <row r="262" spans="1:7" ht="36" customHeight="1" x14ac:dyDescent="0.4">
      <c r="A262" s="473"/>
      <c r="B262" s="473" t="s">
        <v>1416</v>
      </c>
      <c r="C262" s="473" t="s">
        <v>1417</v>
      </c>
      <c r="D262" s="473" t="s">
        <v>1418</v>
      </c>
      <c r="E262" s="475" t="s">
        <v>1419</v>
      </c>
      <c r="F262" s="477"/>
      <c r="G262" s="477"/>
    </row>
    <row r="263" spans="1:7" ht="36" customHeight="1" x14ac:dyDescent="0.4">
      <c r="A263" s="473"/>
      <c r="B263" s="473"/>
      <c r="C263" s="473" t="s">
        <v>1420</v>
      </c>
      <c r="D263" s="473" t="s">
        <v>1421</v>
      </c>
      <c r="E263" s="475" t="s">
        <v>1422</v>
      </c>
      <c r="F263" s="477"/>
      <c r="G263" s="477"/>
    </row>
    <row r="264" spans="1:7" ht="36" customHeight="1" x14ac:dyDescent="0.4">
      <c r="A264" s="473"/>
      <c r="B264" s="473"/>
      <c r="C264" s="473" t="s">
        <v>1423</v>
      </c>
      <c r="D264" s="473" t="s">
        <v>1424</v>
      </c>
      <c r="E264" s="475" t="s">
        <v>1400</v>
      </c>
      <c r="F264" s="502"/>
      <c r="G264" s="477"/>
    </row>
    <row r="265" spans="1:7" ht="36" customHeight="1" x14ac:dyDescent="0.4">
      <c r="A265" s="473"/>
      <c r="B265" s="473"/>
      <c r="C265" s="473" t="s">
        <v>1425</v>
      </c>
      <c r="D265" s="473" t="s">
        <v>1426</v>
      </c>
      <c r="E265" s="475" t="s">
        <v>1403</v>
      </c>
      <c r="F265" s="502"/>
      <c r="G265" s="477"/>
    </row>
    <row r="266" spans="1:7" ht="36" customHeight="1" x14ac:dyDescent="0.4">
      <c r="A266" s="473"/>
      <c r="B266" s="473"/>
      <c r="C266" s="473" t="s">
        <v>1427</v>
      </c>
      <c r="D266" s="473" t="s">
        <v>1428</v>
      </c>
      <c r="E266" s="475" t="s">
        <v>1405</v>
      </c>
      <c r="F266" s="477"/>
      <c r="G266" s="477"/>
    </row>
    <row r="267" spans="1:7" ht="36" customHeight="1" x14ac:dyDescent="0.4">
      <c r="A267" s="473"/>
      <c r="B267" s="473"/>
      <c r="C267" s="473" t="s">
        <v>1406</v>
      </c>
      <c r="D267" s="473" t="s">
        <v>1429</v>
      </c>
      <c r="E267" s="475"/>
      <c r="F267" s="477"/>
      <c r="G267" s="477"/>
    </row>
    <row r="268" spans="1:7" ht="36" customHeight="1" x14ac:dyDescent="0.4">
      <c r="A268" s="473"/>
      <c r="B268" s="473"/>
      <c r="C268" s="473" t="s">
        <v>1430</v>
      </c>
      <c r="D268" s="473" t="s">
        <v>1431</v>
      </c>
      <c r="E268" s="475"/>
      <c r="F268" s="477"/>
      <c r="G268" s="477"/>
    </row>
    <row r="269" spans="1:7" ht="36" customHeight="1" x14ac:dyDescent="0.4">
      <c r="A269" s="473"/>
      <c r="B269" s="473"/>
      <c r="C269" s="473" t="s">
        <v>1432</v>
      </c>
      <c r="D269" s="473"/>
      <c r="E269" s="475"/>
      <c r="F269" s="477"/>
      <c r="G269" s="477"/>
    </row>
    <row r="270" spans="1:7" ht="36" customHeight="1" x14ac:dyDescent="0.4">
      <c r="A270" s="473"/>
      <c r="B270" s="473"/>
      <c r="C270" s="473" t="s">
        <v>1410</v>
      </c>
      <c r="D270" s="473"/>
      <c r="E270" s="475"/>
      <c r="F270" s="477"/>
      <c r="G270" s="477"/>
    </row>
    <row r="271" spans="1:7" ht="36" customHeight="1" x14ac:dyDescent="0.4">
      <c r="A271" s="473"/>
      <c r="B271" s="473"/>
      <c r="C271" s="473" t="s">
        <v>1411</v>
      </c>
      <c r="D271" s="473"/>
      <c r="E271" s="475"/>
      <c r="F271" s="477"/>
      <c r="G271" s="477"/>
    </row>
    <row r="272" spans="1:7" ht="36" customHeight="1" x14ac:dyDescent="0.4">
      <c r="A272" s="473"/>
      <c r="B272" s="473"/>
      <c r="C272" s="473"/>
      <c r="D272" s="473"/>
      <c r="E272" s="475"/>
      <c r="F272" s="477"/>
      <c r="G272" s="477"/>
    </row>
    <row r="273" spans="1:6" ht="36" customHeight="1" x14ac:dyDescent="0.4">
      <c r="A273" s="473" t="s">
        <v>1433</v>
      </c>
      <c r="B273" s="473" t="s">
        <v>137</v>
      </c>
      <c r="C273" s="473" t="s">
        <v>1434</v>
      </c>
      <c r="D273" s="473" t="s">
        <v>1435</v>
      </c>
      <c r="E273" s="475" t="s">
        <v>1400</v>
      </c>
      <c r="F273" s="502"/>
    </row>
    <row r="274" spans="1:6" ht="36" customHeight="1" x14ac:dyDescent="0.4">
      <c r="A274" s="473"/>
      <c r="B274" s="473"/>
      <c r="C274" s="473" t="s">
        <v>1436</v>
      </c>
      <c r="D274" s="473" t="s">
        <v>1437</v>
      </c>
      <c r="E274" s="475" t="s">
        <v>1403</v>
      </c>
      <c r="F274" s="502"/>
    </row>
    <row r="275" spans="1:6" ht="36" customHeight="1" x14ac:dyDescent="0.4">
      <c r="A275" s="473"/>
      <c r="B275" s="473"/>
      <c r="C275" s="473" t="s">
        <v>1438</v>
      </c>
      <c r="D275" s="473" t="s">
        <v>1439</v>
      </c>
      <c r="E275" s="475" t="s">
        <v>1405</v>
      </c>
    </row>
    <row r="276" spans="1:6" ht="36" customHeight="1" x14ac:dyDescent="0.4">
      <c r="A276" s="473"/>
      <c r="B276" s="473"/>
      <c r="C276" s="473" t="s">
        <v>1440</v>
      </c>
      <c r="D276" s="473" t="s">
        <v>1441</v>
      </c>
      <c r="E276" s="475"/>
    </row>
    <row r="277" spans="1:6" ht="36" customHeight="1" x14ac:dyDescent="0.4">
      <c r="A277" s="473"/>
      <c r="B277" s="473"/>
      <c r="C277" s="473" t="s">
        <v>1442</v>
      </c>
      <c r="D277" s="473"/>
      <c r="E277" s="475"/>
    </row>
    <row r="278" spans="1:6" ht="36" customHeight="1" x14ac:dyDescent="0.4">
      <c r="A278" s="473"/>
      <c r="B278" s="473"/>
      <c r="C278" s="473" t="s">
        <v>1443</v>
      </c>
      <c r="D278" s="473"/>
      <c r="E278" s="475"/>
    </row>
    <row r="279" spans="1:6" ht="36" customHeight="1" x14ac:dyDescent="0.4">
      <c r="A279" s="473"/>
      <c r="B279" s="473"/>
      <c r="C279" s="473" t="s">
        <v>1444</v>
      </c>
      <c r="D279" s="473"/>
      <c r="E279" s="475"/>
    </row>
    <row r="280" spans="1:6" ht="36" customHeight="1" x14ac:dyDescent="0.4">
      <c r="A280" s="473"/>
      <c r="B280" s="473"/>
      <c r="C280" s="473"/>
      <c r="D280" s="473"/>
      <c r="E280" s="475"/>
    </row>
    <row r="281" spans="1:6" ht="36" customHeight="1" x14ac:dyDescent="0.4">
      <c r="A281" s="473" t="s">
        <v>1445</v>
      </c>
      <c r="B281" s="473" t="s">
        <v>1446</v>
      </c>
      <c r="C281" s="473" t="s">
        <v>1447</v>
      </c>
      <c r="D281" s="473"/>
      <c r="E281" s="475"/>
    </row>
    <row r="282" spans="1:6" ht="36" customHeight="1" x14ac:dyDescent="0.4">
      <c r="A282" s="473"/>
      <c r="B282" s="473" t="s">
        <v>1448</v>
      </c>
      <c r="C282" s="473" t="s">
        <v>1449</v>
      </c>
      <c r="D282" s="473"/>
      <c r="E282" s="475"/>
    </row>
    <row r="283" spans="1:6" ht="36" customHeight="1" x14ac:dyDescent="0.4">
      <c r="A283" s="473"/>
      <c r="B283" s="473"/>
      <c r="C283" s="473" t="s">
        <v>1450</v>
      </c>
      <c r="D283" s="473" t="s">
        <v>1451</v>
      </c>
      <c r="E283" s="475"/>
    </row>
    <row r="284" spans="1:6" ht="36" customHeight="1" x14ac:dyDescent="0.4">
      <c r="A284" s="473"/>
      <c r="B284" s="473"/>
      <c r="C284" s="473"/>
      <c r="D284" s="473" t="s">
        <v>1452</v>
      </c>
      <c r="E284" s="475"/>
    </row>
    <row r="285" spans="1:6" ht="36" customHeight="1" x14ac:dyDescent="0.4">
      <c r="A285" s="473" t="s">
        <v>1453</v>
      </c>
      <c r="B285" s="473" t="s">
        <v>1454</v>
      </c>
      <c r="C285" s="473" t="s">
        <v>1455</v>
      </c>
      <c r="D285" s="473"/>
      <c r="E285" s="475"/>
    </row>
    <row r="286" spans="1:6" ht="36" customHeight="1" x14ac:dyDescent="0.4">
      <c r="A286" s="473"/>
      <c r="B286" s="473" t="s">
        <v>1456</v>
      </c>
      <c r="C286" s="473" t="s">
        <v>1457</v>
      </c>
      <c r="D286" s="473"/>
      <c r="E286" s="475"/>
    </row>
    <row r="287" spans="1:6" ht="36" customHeight="1" x14ac:dyDescent="0.4">
      <c r="A287" s="473"/>
      <c r="B287" s="473"/>
      <c r="C287" s="473" t="s">
        <v>1458</v>
      </c>
      <c r="D287" s="473"/>
      <c r="E287" s="475"/>
    </row>
    <row r="288" spans="1:6" ht="36" customHeight="1" x14ac:dyDescent="0.4">
      <c r="A288" s="473"/>
      <c r="B288" s="473"/>
      <c r="C288" s="473"/>
      <c r="D288" s="473"/>
      <c r="E288" s="475"/>
    </row>
    <row r="289" spans="1:5" ht="36" customHeight="1" x14ac:dyDescent="0.4">
      <c r="A289" s="473" t="s">
        <v>1459</v>
      </c>
      <c r="B289" s="473" t="s">
        <v>1460</v>
      </c>
      <c r="C289" s="473" t="s">
        <v>1461</v>
      </c>
      <c r="D289" s="473" t="s">
        <v>1462</v>
      </c>
      <c r="E289" s="475"/>
    </row>
    <row r="290" spans="1:5" ht="36" customHeight="1" x14ac:dyDescent="0.4">
      <c r="A290" s="473"/>
      <c r="B290" s="473"/>
      <c r="C290" s="473" t="s">
        <v>1463</v>
      </c>
      <c r="D290" s="473"/>
      <c r="E290" s="475"/>
    </row>
    <row r="291" spans="1:5" ht="36" customHeight="1" x14ac:dyDescent="0.4">
      <c r="A291" s="473"/>
      <c r="B291" s="473"/>
      <c r="C291" s="473" t="s">
        <v>1464</v>
      </c>
      <c r="D291" s="473"/>
      <c r="E291" s="475"/>
    </row>
    <row r="292" spans="1:5" ht="36" customHeight="1" x14ac:dyDescent="0.4">
      <c r="A292" s="473"/>
      <c r="B292" s="473"/>
      <c r="C292" s="473"/>
      <c r="D292" s="473"/>
      <c r="E292" s="475"/>
    </row>
    <row r="293" spans="1:5" ht="36" customHeight="1" x14ac:dyDescent="0.4">
      <c r="A293" s="473" t="s">
        <v>1465</v>
      </c>
      <c r="B293" s="473" t="s">
        <v>1466</v>
      </c>
      <c r="C293" s="473" t="s">
        <v>1467</v>
      </c>
      <c r="D293" s="473" t="s">
        <v>1462</v>
      </c>
      <c r="E293" s="475"/>
    </row>
    <row r="294" spans="1:5" ht="36" customHeight="1" x14ac:dyDescent="0.4">
      <c r="A294" s="473"/>
      <c r="B294" s="473" t="s">
        <v>1468</v>
      </c>
      <c r="C294" s="473" t="s">
        <v>1469</v>
      </c>
      <c r="D294" s="473"/>
      <c r="E294" s="475"/>
    </row>
    <row r="295" spans="1:5" ht="36" customHeight="1" x14ac:dyDescent="0.4">
      <c r="A295" s="473"/>
      <c r="B295" s="473"/>
      <c r="C295" s="473" t="s">
        <v>1470</v>
      </c>
      <c r="D295" s="473"/>
      <c r="E295" s="475"/>
    </row>
    <row r="296" spans="1:5" ht="36" customHeight="1" x14ac:dyDescent="0.4">
      <c r="A296" s="473"/>
      <c r="B296" s="473"/>
      <c r="C296" s="473"/>
      <c r="D296" s="473"/>
      <c r="E296" s="475"/>
    </row>
    <row r="297" spans="1:5" ht="36" customHeight="1" x14ac:dyDescent="0.4">
      <c r="A297" s="473" t="s">
        <v>1471</v>
      </c>
      <c r="B297" s="473" t="s">
        <v>1472</v>
      </c>
      <c r="C297" s="473" t="s">
        <v>1473</v>
      </c>
      <c r="D297" s="473" t="s">
        <v>1462</v>
      </c>
      <c r="E297" s="475"/>
    </row>
    <row r="298" spans="1:5" ht="36" customHeight="1" x14ac:dyDescent="0.4">
      <c r="A298" s="473"/>
      <c r="B298" s="473"/>
      <c r="C298" s="473" t="s">
        <v>1474</v>
      </c>
      <c r="D298" s="473"/>
      <c r="E298" s="475"/>
    </row>
    <row r="299" spans="1:5" ht="36" customHeight="1" x14ac:dyDescent="0.4">
      <c r="A299" s="473"/>
      <c r="B299" s="473"/>
      <c r="C299" s="473"/>
      <c r="D299" s="473"/>
      <c r="E299" s="475"/>
    </row>
    <row r="300" spans="1:5" ht="36" customHeight="1" x14ac:dyDescent="0.4">
      <c r="A300" s="473" t="s">
        <v>1475</v>
      </c>
      <c r="B300" s="473" t="s">
        <v>1476</v>
      </c>
      <c r="C300" s="473" t="s">
        <v>1477</v>
      </c>
      <c r="D300" s="473" t="s">
        <v>1478</v>
      </c>
      <c r="E300" s="475"/>
    </row>
    <row r="301" spans="1:5" ht="36" customHeight="1" x14ac:dyDescent="0.4">
      <c r="A301" s="473"/>
      <c r="B301" s="473" t="s">
        <v>1479</v>
      </c>
      <c r="C301" s="473" t="s">
        <v>1480</v>
      </c>
      <c r="D301" s="473" t="s">
        <v>1481</v>
      </c>
      <c r="E301" s="475"/>
    </row>
    <row r="302" spans="1:5" ht="36" customHeight="1" x14ac:dyDescent="0.4">
      <c r="A302" s="473"/>
      <c r="B302" s="473"/>
      <c r="C302" s="473" t="s">
        <v>1482</v>
      </c>
      <c r="D302" s="473"/>
      <c r="E302" s="475"/>
    </row>
    <row r="303" spans="1:5" ht="36" customHeight="1" x14ac:dyDescent="0.4">
      <c r="A303" s="473"/>
      <c r="B303" s="473"/>
      <c r="C303" s="473" t="s">
        <v>1483</v>
      </c>
      <c r="D303" s="473"/>
      <c r="E303" s="475"/>
    </row>
    <row r="304" spans="1:5" ht="36" customHeight="1" x14ac:dyDescent="0.4">
      <c r="A304" s="473"/>
      <c r="B304" s="473"/>
      <c r="C304" s="473" t="s">
        <v>1484</v>
      </c>
      <c r="D304" s="473"/>
      <c r="E304" s="475"/>
    </row>
    <row r="305" spans="1:5" ht="36" customHeight="1" x14ac:dyDescent="0.4">
      <c r="A305" s="473"/>
      <c r="B305" s="473"/>
      <c r="C305" s="473" t="s">
        <v>1485</v>
      </c>
      <c r="D305" s="473"/>
      <c r="E305" s="475"/>
    </row>
    <row r="306" spans="1:5" ht="36" customHeight="1" x14ac:dyDescent="0.4">
      <c r="A306" s="473"/>
      <c r="B306" s="473"/>
      <c r="C306" s="473" t="s">
        <v>1486</v>
      </c>
      <c r="D306" s="473"/>
      <c r="E306" s="475"/>
    </row>
    <row r="307" spans="1:5" ht="36" customHeight="1" x14ac:dyDescent="0.4">
      <c r="A307" s="473"/>
      <c r="B307" s="473"/>
      <c r="C307" s="473" t="s">
        <v>1487</v>
      </c>
      <c r="D307" s="473"/>
      <c r="E307" s="475"/>
    </row>
    <row r="308" spans="1:5" ht="36" customHeight="1" x14ac:dyDescent="0.4">
      <c r="A308" s="473"/>
      <c r="B308" s="473"/>
      <c r="C308" s="473" t="s">
        <v>1488</v>
      </c>
      <c r="D308" s="473"/>
      <c r="E308" s="475"/>
    </row>
    <row r="309" spans="1:5" ht="36" customHeight="1" x14ac:dyDescent="0.4">
      <c r="A309" s="473"/>
      <c r="B309" s="473"/>
      <c r="C309" s="473" t="s">
        <v>1489</v>
      </c>
      <c r="D309" s="473"/>
      <c r="E309" s="475"/>
    </row>
    <row r="310" spans="1:5" ht="36" customHeight="1" x14ac:dyDescent="0.4">
      <c r="A310" s="473"/>
      <c r="B310" s="473"/>
      <c r="C310" s="473" t="s">
        <v>1490</v>
      </c>
      <c r="D310" s="473"/>
      <c r="E310" s="475" t="s">
        <v>1491</v>
      </c>
    </row>
    <row r="311" spans="1:5" ht="36" customHeight="1" x14ac:dyDescent="0.4">
      <c r="A311" s="473"/>
      <c r="B311" s="473"/>
      <c r="C311" s="473"/>
      <c r="D311" s="473"/>
      <c r="E311" s="475"/>
    </row>
    <row r="312" spans="1:5" ht="36" customHeight="1" x14ac:dyDescent="0.4">
      <c r="A312" s="473" t="s">
        <v>1492</v>
      </c>
      <c r="B312" s="473" t="s">
        <v>1493</v>
      </c>
      <c r="C312" s="473" t="s">
        <v>1494</v>
      </c>
      <c r="D312" s="473" t="s">
        <v>1495</v>
      </c>
      <c r="E312" s="475"/>
    </row>
    <row r="313" spans="1:5" ht="36" customHeight="1" x14ac:dyDescent="0.4">
      <c r="A313" s="473"/>
      <c r="B313" s="473"/>
      <c r="C313" s="473" t="s">
        <v>1496</v>
      </c>
      <c r="D313" s="473"/>
      <c r="E313" s="475"/>
    </row>
    <row r="314" spans="1:5" ht="36" customHeight="1" x14ac:dyDescent="0.4">
      <c r="A314" s="473"/>
      <c r="B314" s="473"/>
      <c r="C314" s="473"/>
      <c r="D314" s="473"/>
      <c r="E314" s="475"/>
    </row>
    <row r="315" spans="1:5" ht="36" customHeight="1" x14ac:dyDescent="0.4">
      <c r="A315" s="503" t="s">
        <v>1497</v>
      </c>
      <c r="B315" s="488" t="s">
        <v>1498</v>
      </c>
      <c r="C315" s="504" t="s">
        <v>1499</v>
      </c>
      <c r="D315" s="488" t="s">
        <v>1495</v>
      </c>
      <c r="E315" s="475"/>
    </row>
    <row r="316" spans="1:5" ht="36" customHeight="1" x14ac:dyDescent="0.4">
      <c r="A316" s="503"/>
      <c r="B316" s="488" t="s">
        <v>1500</v>
      </c>
      <c r="C316" s="504" t="s">
        <v>1501</v>
      </c>
      <c r="D316" s="473"/>
      <c r="E316" s="475"/>
    </row>
    <row r="317" spans="1:5" ht="36" customHeight="1" x14ac:dyDescent="0.45">
      <c r="A317" s="505"/>
      <c r="B317" s="506"/>
      <c r="C317" s="504" t="s">
        <v>1502</v>
      </c>
      <c r="D317" s="473"/>
      <c r="E317" s="475"/>
    </row>
    <row r="318" spans="1:5" ht="36" customHeight="1" x14ac:dyDescent="0.45">
      <c r="A318" s="505"/>
      <c r="B318" s="506"/>
      <c r="C318" s="504" t="s">
        <v>1503</v>
      </c>
      <c r="D318" s="473"/>
      <c r="E318" s="475"/>
    </row>
    <row r="319" spans="1:5" ht="36" customHeight="1" x14ac:dyDescent="0.45">
      <c r="A319" s="505"/>
      <c r="B319" s="506"/>
      <c r="C319" s="504" t="s">
        <v>1504</v>
      </c>
      <c r="D319" s="473"/>
      <c r="E319" s="475"/>
    </row>
    <row r="320" spans="1:5" ht="36" customHeight="1" x14ac:dyDescent="0.45">
      <c r="A320" s="505"/>
      <c r="B320" s="506"/>
      <c r="C320" s="504" t="s">
        <v>1505</v>
      </c>
      <c r="D320" s="473"/>
      <c r="E320" s="475"/>
    </row>
    <row r="321" spans="1:5" ht="36" customHeight="1" x14ac:dyDescent="0.45">
      <c r="A321" s="505"/>
      <c r="B321" s="506"/>
      <c r="C321" s="504" t="s">
        <v>1506</v>
      </c>
      <c r="D321" s="473"/>
      <c r="E321" s="475"/>
    </row>
    <row r="322" spans="1:5" ht="36" customHeight="1" x14ac:dyDescent="0.45">
      <c r="A322" s="505"/>
      <c r="B322" s="506"/>
      <c r="C322" s="504" t="s">
        <v>1507</v>
      </c>
      <c r="D322" s="473"/>
      <c r="E322" s="475"/>
    </row>
    <row r="323" spans="1:5" ht="36" customHeight="1" x14ac:dyDescent="0.45">
      <c r="A323" s="505"/>
      <c r="B323" s="506"/>
      <c r="C323" s="504"/>
      <c r="D323" s="473"/>
      <c r="E323" s="475"/>
    </row>
    <row r="324" spans="1:5" ht="36" customHeight="1" x14ac:dyDescent="0.4">
      <c r="A324" s="503" t="s">
        <v>1508</v>
      </c>
      <c r="B324" s="488" t="s">
        <v>1509</v>
      </c>
      <c r="C324" s="504" t="s">
        <v>1510</v>
      </c>
      <c r="D324" s="488" t="s">
        <v>1495</v>
      </c>
      <c r="E324" s="475"/>
    </row>
    <row r="325" spans="1:5" ht="36" customHeight="1" x14ac:dyDescent="0.4">
      <c r="A325" s="507"/>
      <c r="B325" s="488" t="s">
        <v>1511</v>
      </c>
      <c r="C325" s="504" t="s">
        <v>1512</v>
      </c>
      <c r="D325" s="473"/>
      <c r="E325" s="475"/>
    </row>
    <row r="326" spans="1:5" ht="36" customHeight="1" x14ac:dyDescent="0.4">
      <c r="A326" s="507"/>
      <c r="B326" s="488"/>
      <c r="C326" s="504" t="s">
        <v>1513</v>
      </c>
      <c r="D326" s="473"/>
      <c r="E326" s="475"/>
    </row>
    <row r="327" spans="1:5" ht="36" customHeight="1" x14ac:dyDescent="0.4">
      <c r="A327" s="507"/>
      <c r="B327" s="488"/>
      <c r="C327" s="504" t="s">
        <v>1514</v>
      </c>
      <c r="D327" s="473"/>
      <c r="E327" s="475"/>
    </row>
    <row r="328" spans="1:5" ht="36" customHeight="1" x14ac:dyDescent="0.4">
      <c r="A328" s="507"/>
      <c r="B328" s="488"/>
      <c r="C328" s="504" t="s">
        <v>1515</v>
      </c>
      <c r="D328" s="473"/>
      <c r="E328" s="475" t="s">
        <v>1491</v>
      </c>
    </row>
    <row r="329" spans="1:5" ht="36" customHeight="1" x14ac:dyDescent="0.4">
      <c r="A329" s="507"/>
      <c r="B329" s="508"/>
      <c r="C329" s="504" t="s">
        <v>1516</v>
      </c>
      <c r="D329" s="473"/>
      <c r="E329" s="475"/>
    </row>
    <row r="330" spans="1:5" ht="36" customHeight="1" x14ac:dyDescent="0.4">
      <c r="A330" s="507"/>
      <c r="B330" s="508"/>
      <c r="C330" s="504" t="s">
        <v>1517</v>
      </c>
      <c r="D330" s="473"/>
      <c r="E330" s="475"/>
    </row>
    <row r="331" spans="1:5" ht="36" customHeight="1" x14ac:dyDescent="0.4">
      <c r="A331" s="507"/>
      <c r="B331" s="508"/>
      <c r="C331" s="504" t="s">
        <v>1518</v>
      </c>
      <c r="D331" s="473"/>
      <c r="E331" s="475"/>
    </row>
    <row r="332" spans="1:5" ht="36" customHeight="1" x14ac:dyDescent="0.4">
      <c r="A332" s="507"/>
      <c r="B332" s="508"/>
      <c r="C332" s="504" t="s">
        <v>1519</v>
      </c>
      <c r="D332" s="473"/>
      <c r="E332" s="475"/>
    </row>
    <row r="333" spans="1:5" ht="36" customHeight="1" x14ac:dyDescent="0.4">
      <c r="A333" s="507"/>
      <c r="B333" s="508"/>
      <c r="C333" s="504" t="s">
        <v>1520</v>
      </c>
      <c r="D333" s="473"/>
      <c r="E333" s="475"/>
    </row>
    <row r="334" spans="1:5" ht="36" customHeight="1" x14ac:dyDescent="0.4">
      <c r="A334" s="507"/>
      <c r="B334" s="508"/>
      <c r="C334" s="504" t="s">
        <v>1521</v>
      </c>
      <c r="D334" s="473"/>
      <c r="E334" s="475"/>
    </row>
    <row r="335" spans="1:5" ht="36" customHeight="1" x14ac:dyDescent="0.4">
      <c r="A335" s="507"/>
      <c r="B335" s="508"/>
      <c r="C335" s="504"/>
      <c r="D335" s="473"/>
      <c r="E335" s="475"/>
    </row>
    <row r="336" spans="1:5" ht="36" customHeight="1" x14ac:dyDescent="0.4">
      <c r="A336" s="503" t="s">
        <v>1522</v>
      </c>
      <c r="B336" s="488" t="s">
        <v>1523</v>
      </c>
      <c r="C336" s="504" t="s">
        <v>1524</v>
      </c>
      <c r="D336" s="488" t="s">
        <v>1495</v>
      </c>
      <c r="E336" s="475" t="s">
        <v>1525</v>
      </c>
    </row>
    <row r="337" spans="1:5" ht="36" customHeight="1" x14ac:dyDescent="0.4">
      <c r="A337" s="503"/>
      <c r="B337" s="488" t="s">
        <v>1526</v>
      </c>
      <c r="C337" s="504" t="s">
        <v>1527</v>
      </c>
      <c r="D337" s="473"/>
      <c r="E337" s="475" t="s">
        <v>1528</v>
      </c>
    </row>
    <row r="338" spans="1:5" ht="36" customHeight="1" x14ac:dyDescent="0.4">
      <c r="A338" s="503"/>
      <c r="B338" s="488"/>
      <c r="C338" s="504" t="s">
        <v>1529</v>
      </c>
      <c r="D338" s="473"/>
      <c r="E338" s="475" t="s">
        <v>1530</v>
      </c>
    </row>
    <row r="339" spans="1:5" ht="36" customHeight="1" x14ac:dyDescent="0.4">
      <c r="A339" s="504"/>
      <c r="B339" s="504"/>
      <c r="C339" s="509" t="s">
        <v>1531</v>
      </c>
      <c r="D339" s="473"/>
      <c r="E339" s="475" t="s">
        <v>1532</v>
      </c>
    </row>
    <row r="340" spans="1:5" ht="36" customHeight="1" x14ac:dyDescent="0.4">
      <c r="A340" s="504"/>
      <c r="B340" s="504"/>
      <c r="C340" s="485" t="s">
        <v>1533</v>
      </c>
      <c r="D340" s="473"/>
      <c r="E340" s="475" t="s">
        <v>1534</v>
      </c>
    </row>
    <row r="341" spans="1:5" ht="36" customHeight="1" x14ac:dyDescent="0.4">
      <c r="A341" s="510"/>
      <c r="B341" s="511"/>
      <c r="C341" s="485" t="s">
        <v>1535</v>
      </c>
      <c r="D341" s="473"/>
      <c r="E341" s="475"/>
    </row>
    <row r="342" spans="1:5" ht="36" customHeight="1" x14ac:dyDescent="0.4">
      <c r="A342" s="510"/>
      <c r="B342" s="511"/>
      <c r="C342" s="485" t="s">
        <v>1536</v>
      </c>
      <c r="D342" s="473"/>
      <c r="E342" s="475"/>
    </row>
    <row r="343" spans="1:5" s="512" customFormat="1" ht="36" customHeight="1" x14ac:dyDescent="0.4">
      <c r="A343" s="510"/>
      <c r="B343" s="511"/>
      <c r="C343" s="485" t="s">
        <v>1537</v>
      </c>
      <c r="D343" s="485"/>
      <c r="E343" s="504"/>
    </row>
    <row r="344" spans="1:5" s="512" customFormat="1" ht="36" customHeight="1" x14ac:dyDescent="0.4">
      <c r="A344" s="510"/>
      <c r="B344" s="511"/>
      <c r="C344" s="485"/>
      <c r="D344" s="485"/>
      <c r="E344" s="504"/>
    </row>
    <row r="345" spans="1:5" s="512" customFormat="1" ht="36" customHeight="1" x14ac:dyDescent="0.4">
      <c r="A345" s="503" t="s">
        <v>1538</v>
      </c>
      <c r="B345" s="488" t="s">
        <v>1539</v>
      </c>
      <c r="C345" s="485" t="s">
        <v>1540</v>
      </c>
      <c r="D345" s="473" t="s">
        <v>1541</v>
      </c>
      <c r="E345" s="504" t="s">
        <v>1542</v>
      </c>
    </row>
    <row r="346" spans="1:5" s="512" customFormat="1" ht="36" customHeight="1" x14ac:dyDescent="0.4">
      <c r="A346" s="503"/>
      <c r="B346" s="488" t="s">
        <v>1543</v>
      </c>
      <c r="C346" s="485" t="s">
        <v>1544</v>
      </c>
      <c r="D346" s="473" t="s">
        <v>1545</v>
      </c>
      <c r="E346" s="504"/>
    </row>
    <row r="347" spans="1:5" s="512" customFormat="1" ht="36" customHeight="1" x14ac:dyDescent="0.4">
      <c r="A347" s="510"/>
      <c r="B347" s="511"/>
      <c r="C347" s="485"/>
      <c r="D347" s="485"/>
      <c r="E347" s="504"/>
    </row>
    <row r="348" spans="1:5" ht="36" customHeight="1" x14ac:dyDescent="0.4">
      <c r="A348" s="510"/>
      <c r="B348" s="511"/>
      <c r="C348" s="485"/>
      <c r="D348" s="473"/>
      <c r="E348" s="475"/>
    </row>
    <row r="349" spans="1:5" ht="36" customHeight="1" x14ac:dyDescent="0.4">
      <c r="A349" s="473" t="s">
        <v>1546</v>
      </c>
      <c r="B349" s="473" t="s">
        <v>1547</v>
      </c>
      <c r="C349" s="473" t="s">
        <v>1548</v>
      </c>
      <c r="D349" s="473" t="s">
        <v>1549</v>
      </c>
      <c r="E349" s="475"/>
    </row>
    <row r="350" spans="1:5" ht="36" customHeight="1" x14ac:dyDescent="0.4">
      <c r="A350" s="473"/>
      <c r="B350" s="473"/>
      <c r="C350" s="473" t="s">
        <v>1550</v>
      </c>
      <c r="D350" s="473"/>
      <c r="E350" s="475"/>
    </row>
    <row r="351" spans="1:5" ht="36" customHeight="1" x14ac:dyDescent="0.4">
      <c r="A351" s="473"/>
      <c r="B351" s="473"/>
      <c r="C351" s="473" t="s">
        <v>1551</v>
      </c>
      <c r="D351" s="473"/>
      <c r="E351" s="475"/>
    </row>
    <row r="352" spans="1:5" ht="36" customHeight="1" x14ac:dyDescent="0.4">
      <c r="A352" s="473" t="s">
        <v>1552</v>
      </c>
      <c r="B352" s="473" t="s">
        <v>1553</v>
      </c>
      <c r="C352" s="473" t="s">
        <v>1554</v>
      </c>
      <c r="D352" s="473" t="s">
        <v>1555</v>
      </c>
      <c r="E352" s="475"/>
    </row>
    <row r="353" spans="1:5" ht="36" customHeight="1" x14ac:dyDescent="0.4">
      <c r="A353" s="473"/>
      <c r="B353" s="473"/>
      <c r="C353" s="473" t="s">
        <v>1550</v>
      </c>
      <c r="D353" s="473"/>
      <c r="E353" s="475"/>
    </row>
    <row r="354" spans="1:5" ht="36" customHeight="1" x14ac:dyDescent="0.4">
      <c r="A354" s="473"/>
      <c r="B354" s="473"/>
      <c r="C354" s="473"/>
      <c r="D354" s="473"/>
      <c r="E354" s="475"/>
    </row>
    <row r="355" spans="1:5" ht="36" customHeight="1" x14ac:dyDescent="0.4">
      <c r="A355" s="473" t="s">
        <v>1556</v>
      </c>
      <c r="B355" s="473" t="s">
        <v>1557</v>
      </c>
      <c r="C355" s="473" t="s">
        <v>1558</v>
      </c>
      <c r="D355" s="473" t="s">
        <v>1559</v>
      </c>
      <c r="E355" s="475"/>
    </row>
    <row r="356" spans="1:5" ht="36" customHeight="1" x14ac:dyDescent="0.4">
      <c r="A356" s="473"/>
      <c r="B356" s="473"/>
      <c r="C356" s="473" t="s">
        <v>1560</v>
      </c>
      <c r="D356" s="473"/>
      <c r="E356" s="475"/>
    </row>
    <row r="357" spans="1:5" ht="36" customHeight="1" x14ac:dyDescent="0.4">
      <c r="A357" s="473"/>
      <c r="B357" s="473"/>
      <c r="C357" s="473"/>
      <c r="D357" s="473"/>
      <c r="E357" s="475"/>
    </row>
    <row r="358" spans="1:5" ht="36" customHeight="1" x14ac:dyDescent="0.4">
      <c r="A358" s="473" t="s">
        <v>1561</v>
      </c>
      <c r="B358" s="473" t="s">
        <v>1562</v>
      </c>
      <c r="C358" s="473" t="s">
        <v>1563</v>
      </c>
      <c r="D358" s="473" t="s">
        <v>1564</v>
      </c>
      <c r="E358" s="475"/>
    </row>
    <row r="359" spans="1:5" ht="36" customHeight="1" x14ac:dyDescent="0.4">
      <c r="A359" s="473"/>
      <c r="B359" s="473" t="s">
        <v>1565</v>
      </c>
      <c r="C359" s="473" t="s">
        <v>1566</v>
      </c>
      <c r="D359" s="473" t="s">
        <v>1567</v>
      </c>
      <c r="E359" s="475"/>
    </row>
    <row r="360" spans="1:5" ht="36" customHeight="1" x14ac:dyDescent="0.4">
      <c r="A360" s="473"/>
      <c r="B360" s="473"/>
      <c r="C360" s="473"/>
      <c r="D360" s="473"/>
      <c r="E360" s="475"/>
    </row>
    <row r="361" spans="1:5" ht="36" customHeight="1" x14ac:dyDescent="0.4">
      <c r="A361" s="473" t="s">
        <v>1568</v>
      </c>
      <c r="B361" s="473" t="s">
        <v>1569</v>
      </c>
      <c r="C361" s="473" t="s">
        <v>1570</v>
      </c>
      <c r="D361" s="473" t="s">
        <v>1559</v>
      </c>
      <c r="E361" s="475"/>
    </row>
    <row r="362" spans="1:5" ht="36" customHeight="1" x14ac:dyDescent="0.4">
      <c r="A362" s="473"/>
      <c r="B362" s="473"/>
      <c r="C362" s="473" t="s">
        <v>1571</v>
      </c>
      <c r="D362" s="473"/>
      <c r="E362" s="475"/>
    </row>
    <row r="363" spans="1:5" ht="36" customHeight="1" x14ac:dyDescent="0.4">
      <c r="A363" s="473"/>
      <c r="B363" s="473"/>
      <c r="C363" s="473"/>
      <c r="D363" s="473"/>
      <c r="E363" s="475"/>
    </row>
    <row r="364" spans="1:5" ht="36" customHeight="1" x14ac:dyDescent="0.4">
      <c r="A364" s="473" t="s">
        <v>1572</v>
      </c>
      <c r="B364" s="473" t="s">
        <v>1573</v>
      </c>
      <c r="C364" s="473" t="s">
        <v>1574</v>
      </c>
      <c r="D364" s="473" t="s">
        <v>1575</v>
      </c>
      <c r="E364" s="475"/>
    </row>
    <row r="365" spans="1:5" ht="36" customHeight="1" x14ac:dyDescent="0.4">
      <c r="A365" s="473"/>
      <c r="B365" s="473"/>
      <c r="C365" s="473"/>
      <c r="D365" s="473"/>
      <c r="E365" s="475"/>
    </row>
    <row r="366" spans="1:5" ht="36" customHeight="1" x14ac:dyDescent="0.4">
      <c r="A366" s="473" t="s">
        <v>1576</v>
      </c>
      <c r="B366" s="473" t="s">
        <v>156</v>
      </c>
      <c r="C366" s="473" t="s">
        <v>1577</v>
      </c>
      <c r="D366" s="488" t="s">
        <v>1578</v>
      </c>
      <c r="E366" s="475"/>
    </row>
    <row r="367" spans="1:5" ht="36" customHeight="1" x14ac:dyDescent="0.4">
      <c r="A367" s="473"/>
      <c r="B367" s="473"/>
      <c r="C367" s="473" t="s">
        <v>25</v>
      </c>
      <c r="D367" s="488"/>
      <c r="E367" s="475"/>
    </row>
    <row r="368" spans="1:5" ht="36" customHeight="1" x14ac:dyDescent="0.4">
      <c r="A368" s="473"/>
      <c r="B368" s="473"/>
      <c r="C368" s="473"/>
      <c r="D368" s="488"/>
      <c r="E368" s="475"/>
    </row>
    <row r="369" spans="1:5" ht="36" customHeight="1" x14ac:dyDescent="0.4">
      <c r="A369" s="473" t="s">
        <v>1579</v>
      </c>
      <c r="B369" s="473" t="s">
        <v>1580</v>
      </c>
      <c r="C369" s="513" t="s">
        <v>1581</v>
      </c>
      <c r="D369" s="473" t="s">
        <v>1575</v>
      </c>
      <c r="E369" s="475"/>
    </row>
    <row r="370" spans="1:5" ht="36" customHeight="1" x14ac:dyDescent="0.4">
      <c r="A370" s="473"/>
      <c r="B370" s="473" t="s">
        <v>1582</v>
      </c>
      <c r="C370" s="513"/>
      <c r="D370" s="473"/>
      <c r="E370" s="475"/>
    </row>
    <row r="371" spans="1:5" ht="36" customHeight="1" x14ac:dyDescent="0.4">
      <c r="A371" s="473"/>
      <c r="B371" s="473"/>
      <c r="C371" s="513"/>
      <c r="D371" s="473"/>
      <c r="E371" s="475"/>
    </row>
    <row r="372" spans="1:5" ht="36" customHeight="1" x14ac:dyDescent="0.4">
      <c r="A372" s="473" t="s">
        <v>1583</v>
      </c>
      <c r="B372" s="473" t="s">
        <v>1584</v>
      </c>
      <c r="C372" s="513" t="s">
        <v>1585</v>
      </c>
      <c r="D372" s="473" t="s">
        <v>1586</v>
      </c>
      <c r="E372" s="475"/>
    </row>
    <row r="373" spans="1:5" ht="36" customHeight="1" x14ac:dyDescent="0.4">
      <c r="A373" s="473"/>
      <c r="B373" s="473"/>
      <c r="C373" s="513" t="s">
        <v>1587</v>
      </c>
      <c r="D373" s="473"/>
      <c r="E373" s="475"/>
    </row>
    <row r="374" spans="1:5" ht="36" customHeight="1" x14ac:dyDescent="0.4">
      <c r="A374" s="473"/>
      <c r="B374" s="473"/>
      <c r="C374" s="513"/>
      <c r="D374" s="473"/>
      <c r="E374" s="475"/>
    </row>
    <row r="375" spans="1:5" ht="36" customHeight="1" x14ac:dyDescent="0.4">
      <c r="A375" s="473" t="s">
        <v>1588</v>
      </c>
      <c r="B375" s="473" t="s">
        <v>1589</v>
      </c>
      <c r="C375" s="513" t="s">
        <v>1590</v>
      </c>
      <c r="D375" s="473" t="s">
        <v>1591</v>
      </c>
      <c r="E375" s="475" t="s">
        <v>1592</v>
      </c>
    </row>
    <row r="376" spans="1:5" ht="36" customHeight="1" x14ac:dyDescent="0.4">
      <c r="A376" s="473"/>
      <c r="B376" s="473" t="s">
        <v>1593</v>
      </c>
      <c r="C376" s="513" t="s">
        <v>1594</v>
      </c>
      <c r="D376" s="473"/>
      <c r="E376" s="475"/>
    </row>
    <row r="377" spans="1:5" ht="36" customHeight="1" x14ac:dyDescent="0.4">
      <c r="A377" s="473"/>
      <c r="B377" s="473"/>
      <c r="C377" s="513" t="s">
        <v>1595</v>
      </c>
      <c r="D377" s="473"/>
      <c r="E377" s="475"/>
    </row>
    <row r="378" spans="1:5" ht="36" customHeight="1" x14ac:dyDescent="0.4">
      <c r="A378" s="473"/>
      <c r="B378" s="473"/>
      <c r="C378" s="513"/>
      <c r="D378" s="473"/>
      <c r="E378" s="475"/>
    </row>
    <row r="379" spans="1:5" ht="36" customHeight="1" x14ac:dyDescent="0.4">
      <c r="A379" s="473" t="s">
        <v>1596</v>
      </c>
      <c r="B379" s="473" t="s">
        <v>159</v>
      </c>
      <c r="C379" s="473" t="s">
        <v>1597</v>
      </c>
      <c r="D379" s="486" t="s">
        <v>1598</v>
      </c>
      <c r="E379" s="475" t="s">
        <v>1599</v>
      </c>
    </row>
    <row r="380" spans="1:5" ht="36" customHeight="1" x14ac:dyDescent="0.4">
      <c r="A380" s="473"/>
      <c r="B380" s="473"/>
      <c r="C380" s="473" t="s">
        <v>1600</v>
      </c>
      <c r="D380" s="475" t="s">
        <v>1601</v>
      </c>
      <c r="E380" s="475" t="s">
        <v>1602</v>
      </c>
    </row>
    <row r="381" spans="1:5" ht="36" customHeight="1" x14ac:dyDescent="0.4">
      <c r="A381" s="473"/>
      <c r="B381" s="473"/>
      <c r="C381" s="473" t="s">
        <v>1603</v>
      </c>
      <c r="D381" s="475" t="s">
        <v>1604</v>
      </c>
      <c r="E381" s="475" t="s">
        <v>1605</v>
      </c>
    </row>
    <row r="382" spans="1:5" ht="36" customHeight="1" x14ac:dyDescent="0.4">
      <c r="A382" s="473"/>
      <c r="B382" s="473"/>
      <c r="C382" s="473" t="s">
        <v>1606</v>
      </c>
      <c r="D382" s="475" t="s">
        <v>1018</v>
      </c>
      <c r="E382" s="475" t="s">
        <v>1607</v>
      </c>
    </row>
    <row r="383" spans="1:5" ht="36" customHeight="1" x14ac:dyDescent="0.4">
      <c r="A383" s="473"/>
      <c r="B383" s="473"/>
      <c r="C383" s="473" t="s">
        <v>1608</v>
      </c>
      <c r="D383" s="473"/>
      <c r="E383" s="475" t="s">
        <v>1609</v>
      </c>
    </row>
    <row r="384" spans="1:5" ht="36" customHeight="1" x14ac:dyDescent="0.4">
      <c r="A384" s="473"/>
      <c r="B384" s="473"/>
      <c r="C384" s="473" t="s">
        <v>1610</v>
      </c>
      <c r="D384" s="473"/>
      <c r="E384" s="475" t="s">
        <v>1611</v>
      </c>
    </row>
    <row r="385" spans="1:5" ht="36" customHeight="1" x14ac:dyDescent="0.4">
      <c r="A385" s="473"/>
      <c r="B385" s="473"/>
      <c r="C385" s="473" t="s">
        <v>1612</v>
      </c>
      <c r="D385" s="473"/>
      <c r="E385" s="475" t="s">
        <v>1613</v>
      </c>
    </row>
    <row r="386" spans="1:5" ht="36" customHeight="1" x14ac:dyDescent="0.4">
      <c r="A386" s="473"/>
      <c r="B386" s="473"/>
      <c r="C386" s="473" t="s">
        <v>1614</v>
      </c>
      <c r="D386" s="473"/>
      <c r="E386" s="475" t="s">
        <v>1615</v>
      </c>
    </row>
    <row r="387" spans="1:5" ht="36" customHeight="1" x14ac:dyDescent="0.4">
      <c r="A387" s="473"/>
      <c r="B387" s="473"/>
      <c r="C387" s="473" t="s">
        <v>1616</v>
      </c>
      <c r="D387" s="473"/>
      <c r="E387" s="484" t="s">
        <v>1617</v>
      </c>
    </row>
    <row r="388" spans="1:5" ht="36" customHeight="1" x14ac:dyDescent="0.4">
      <c r="A388" s="473"/>
      <c r="B388" s="473"/>
      <c r="C388" s="473" t="s">
        <v>1618</v>
      </c>
      <c r="D388" s="473"/>
      <c r="E388" s="484" t="s">
        <v>1619</v>
      </c>
    </row>
    <row r="389" spans="1:5" ht="36" customHeight="1" x14ac:dyDescent="0.4">
      <c r="A389" s="473"/>
      <c r="B389" s="473"/>
      <c r="C389" s="473" t="s">
        <v>1620</v>
      </c>
      <c r="D389" s="473"/>
      <c r="E389" s="484" t="s">
        <v>1621</v>
      </c>
    </row>
    <row r="390" spans="1:5" ht="36" customHeight="1" x14ac:dyDescent="0.4">
      <c r="A390" s="473"/>
      <c r="B390" s="473"/>
      <c r="C390" s="473" t="s">
        <v>1622</v>
      </c>
      <c r="D390" s="473"/>
      <c r="E390" s="484" t="s">
        <v>1623</v>
      </c>
    </row>
    <row r="391" spans="1:5" ht="36" customHeight="1" x14ac:dyDescent="0.4">
      <c r="A391" s="473"/>
      <c r="B391" s="473"/>
      <c r="C391" s="473"/>
      <c r="D391" s="473"/>
      <c r="E391" s="484"/>
    </row>
    <row r="392" spans="1:5" ht="36" customHeight="1" x14ac:dyDescent="0.4">
      <c r="A392" s="473" t="s">
        <v>1624</v>
      </c>
      <c r="B392" s="473" t="s">
        <v>160</v>
      </c>
      <c r="C392" s="473" t="s">
        <v>1625</v>
      </c>
      <c r="D392" s="473"/>
      <c r="E392" s="484"/>
    </row>
    <row r="393" spans="1:5" ht="36" customHeight="1" x14ac:dyDescent="0.4">
      <c r="A393" s="473"/>
      <c r="B393" s="473"/>
      <c r="C393" s="473" t="s">
        <v>1626</v>
      </c>
      <c r="D393" s="473"/>
      <c r="E393" s="484"/>
    </row>
    <row r="394" spans="1:5" ht="36" customHeight="1" x14ac:dyDescent="0.4">
      <c r="A394" s="473"/>
      <c r="B394" s="473"/>
      <c r="C394" s="473" t="s">
        <v>1627</v>
      </c>
      <c r="D394" s="473"/>
      <c r="E394" s="484"/>
    </row>
    <row r="395" spans="1:5" ht="36" customHeight="1" x14ac:dyDescent="0.4">
      <c r="A395" s="473"/>
      <c r="B395" s="473"/>
      <c r="C395" s="473"/>
      <c r="D395" s="473"/>
      <c r="E395" s="475"/>
    </row>
    <row r="396" spans="1:5" ht="36" customHeight="1" x14ac:dyDescent="0.4">
      <c r="A396" s="473" t="s">
        <v>1628</v>
      </c>
      <c r="B396" s="473" t="s">
        <v>161</v>
      </c>
      <c r="C396" s="473" t="s">
        <v>1629</v>
      </c>
      <c r="D396" s="485"/>
      <c r="E396" s="475"/>
    </row>
    <row r="397" spans="1:5" ht="36" customHeight="1" x14ac:dyDescent="0.4">
      <c r="A397" s="473"/>
      <c r="B397" s="473"/>
      <c r="C397" s="473" t="s">
        <v>1630</v>
      </c>
      <c r="D397" s="473"/>
      <c r="E397" s="475"/>
    </row>
    <row r="398" spans="1:5" ht="36" customHeight="1" x14ac:dyDescent="0.4">
      <c r="A398" s="473"/>
      <c r="B398" s="473"/>
      <c r="C398" s="473" t="s">
        <v>1631</v>
      </c>
      <c r="D398" s="473"/>
      <c r="E398" s="475"/>
    </row>
    <row r="399" spans="1:5" ht="36" customHeight="1" x14ac:dyDescent="0.4">
      <c r="A399" s="473"/>
      <c r="B399" s="473"/>
      <c r="C399" s="473" t="s">
        <v>1632</v>
      </c>
      <c r="D399" s="485" t="s">
        <v>1633</v>
      </c>
      <c r="E399" s="475"/>
    </row>
    <row r="400" spans="1:5" ht="36" customHeight="1" x14ac:dyDescent="0.4">
      <c r="A400" s="473"/>
      <c r="B400" s="473"/>
      <c r="C400" s="473" t="s">
        <v>1634</v>
      </c>
      <c r="D400" s="473" t="s">
        <v>1635</v>
      </c>
      <c r="E400" s="475"/>
    </row>
    <row r="401" spans="1:5" ht="36" customHeight="1" x14ac:dyDescent="0.4">
      <c r="A401" s="473"/>
      <c r="B401" s="473"/>
      <c r="C401" s="473" t="s">
        <v>1636</v>
      </c>
      <c r="D401" s="473" t="s">
        <v>1637</v>
      </c>
      <c r="E401" s="475"/>
    </row>
    <row r="402" spans="1:5" ht="36" customHeight="1" x14ac:dyDescent="0.4">
      <c r="A402" s="473"/>
      <c r="B402" s="473"/>
      <c r="C402" s="473"/>
      <c r="D402" s="485" t="s">
        <v>1638</v>
      </c>
      <c r="E402" s="475"/>
    </row>
    <row r="403" spans="1:5" ht="36" customHeight="1" x14ac:dyDescent="0.4">
      <c r="A403" s="473" t="s">
        <v>1639</v>
      </c>
      <c r="B403" s="473" t="s">
        <v>162</v>
      </c>
      <c r="C403" s="473" t="s">
        <v>1640</v>
      </c>
      <c r="D403" s="485" t="s">
        <v>1641</v>
      </c>
      <c r="E403" s="473"/>
    </row>
    <row r="404" spans="1:5" ht="36" customHeight="1" x14ac:dyDescent="0.4">
      <c r="A404" s="473"/>
      <c r="B404" s="473"/>
      <c r="C404" s="473" t="s">
        <v>1642</v>
      </c>
      <c r="D404" s="485" t="s">
        <v>1643</v>
      </c>
      <c r="E404" s="475"/>
    </row>
    <row r="405" spans="1:5" ht="36" customHeight="1" x14ac:dyDescent="0.4">
      <c r="A405" s="473"/>
      <c r="B405" s="473"/>
      <c r="C405" s="473" t="s">
        <v>1644</v>
      </c>
      <c r="E405" s="475"/>
    </row>
    <row r="406" spans="1:5" ht="36" customHeight="1" x14ac:dyDescent="0.4">
      <c r="A406" s="473"/>
      <c r="B406" s="473"/>
      <c r="C406" s="473" t="s">
        <v>1645</v>
      </c>
      <c r="D406" s="473"/>
      <c r="E406" s="475"/>
    </row>
    <row r="407" spans="1:5" ht="36" customHeight="1" x14ac:dyDescent="0.4">
      <c r="A407" s="473"/>
      <c r="B407" s="473"/>
      <c r="C407" s="473" t="s">
        <v>1646</v>
      </c>
      <c r="E407" s="475"/>
    </row>
    <row r="408" spans="1:5" ht="36" customHeight="1" x14ac:dyDescent="0.4">
      <c r="A408" s="473"/>
      <c r="B408" s="473"/>
      <c r="C408" s="473" t="s">
        <v>1647</v>
      </c>
      <c r="E408" s="475"/>
    </row>
    <row r="409" spans="1:5" ht="36" customHeight="1" x14ac:dyDescent="0.4">
      <c r="A409" s="473"/>
      <c r="B409" s="473"/>
      <c r="C409" s="473" t="s">
        <v>1648</v>
      </c>
      <c r="E409" s="475"/>
    </row>
    <row r="410" spans="1:5" ht="36" customHeight="1" x14ac:dyDescent="0.4">
      <c r="A410" s="473"/>
      <c r="B410" s="473"/>
      <c r="C410" s="473" t="s">
        <v>1649</v>
      </c>
      <c r="E410" s="475"/>
    </row>
    <row r="411" spans="1:5" ht="36" customHeight="1" x14ac:dyDescent="0.4">
      <c r="A411" s="473"/>
      <c r="B411" s="473"/>
      <c r="C411" s="473"/>
      <c r="E411" s="475"/>
    </row>
    <row r="412" spans="1:5" ht="36" customHeight="1" x14ac:dyDescent="0.4">
      <c r="A412" s="473" t="s">
        <v>1650</v>
      </c>
      <c r="B412" s="473" t="s">
        <v>163</v>
      </c>
      <c r="C412" s="473" t="s">
        <v>1651</v>
      </c>
      <c r="D412" s="486" t="s">
        <v>1652</v>
      </c>
      <c r="E412" s="475"/>
    </row>
    <row r="413" spans="1:5" ht="36" customHeight="1" x14ac:dyDescent="0.4">
      <c r="A413" s="473"/>
      <c r="B413" s="473"/>
      <c r="C413" s="473" t="s">
        <v>1653</v>
      </c>
      <c r="D413" s="485" t="s">
        <v>1352</v>
      </c>
      <c r="E413" s="475"/>
    </row>
    <row r="414" spans="1:5" ht="36" customHeight="1" x14ac:dyDescent="0.4">
      <c r="A414" s="473"/>
      <c r="B414" s="473"/>
      <c r="C414" s="473" t="s">
        <v>1654</v>
      </c>
      <c r="D414" s="476"/>
      <c r="E414" s="475"/>
    </row>
    <row r="415" spans="1:5" ht="36" customHeight="1" x14ac:dyDescent="0.4">
      <c r="A415" s="473"/>
      <c r="B415" s="473"/>
      <c r="C415" s="473" t="s">
        <v>1655</v>
      </c>
      <c r="D415" s="473"/>
      <c r="E415" s="475"/>
    </row>
    <row r="416" spans="1:5" ht="36" customHeight="1" x14ac:dyDescent="0.4">
      <c r="A416" s="473"/>
      <c r="B416" s="473"/>
      <c r="C416" s="473" t="s">
        <v>1656</v>
      </c>
      <c r="D416" s="473"/>
      <c r="E416" s="475"/>
    </row>
    <row r="417" spans="1:5" ht="36" customHeight="1" x14ac:dyDescent="0.4">
      <c r="A417" s="473"/>
      <c r="B417" s="473"/>
      <c r="C417" s="473" t="s">
        <v>1657</v>
      </c>
      <c r="D417" s="473"/>
      <c r="E417" s="475"/>
    </row>
    <row r="418" spans="1:5" ht="36" customHeight="1" x14ac:dyDescent="0.4">
      <c r="A418" s="473"/>
      <c r="B418" s="473"/>
      <c r="C418" s="473" t="s">
        <v>1658</v>
      </c>
      <c r="D418" s="473"/>
      <c r="E418" s="475"/>
    </row>
    <row r="419" spans="1:5" ht="36" customHeight="1" x14ac:dyDescent="0.4">
      <c r="A419" s="473"/>
      <c r="B419" s="473"/>
      <c r="C419" s="473" t="s">
        <v>1659</v>
      </c>
      <c r="D419" s="473"/>
      <c r="E419" s="475"/>
    </row>
    <row r="420" spans="1:5" ht="36" customHeight="1" x14ac:dyDescent="0.4">
      <c r="A420" s="473"/>
      <c r="B420" s="473"/>
      <c r="C420" s="473" t="s">
        <v>1660</v>
      </c>
      <c r="D420" s="473"/>
      <c r="E420" s="475"/>
    </row>
    <row r="421" spans="1:5" ht="36" customHeight="1" x14ac:dyDescent="0.4">
      <c r="A421" s="473"/>
      <c r="B421" s="473"/>
      <c r="C421" s="473" t="s">
        <v>1661</v>
      </c>
      <c r="D421" s="473"/>
      <c r="E421" s="475"/>
    </row>
    <row r="422" spans="1:5" ht="36" customHeight="1" x14ac:dyDescent="0.4">
      <c r="A422" s="473"/>
      <c r="B422" s="473"/>
      <c r="C422" s="473" t="s">
        <v>1662</v>
      </c>
      <c r="D422" s="473"/>
      <c r="E422" s="475"/>
    </row>
    <row r="423" spans="1:5" ht="36" customHeight="1" x14ac:dyDescent="0.4">
      <c r="A423" s="473"/>
      <c r="B423" s="473"/>
      <c r="C423" s="473"/>
      <c r="D423" s="473"/>
      <c r="E423" s="475"/>
    </row>
    <row r="424" spans="1:5" ht="36" customHeight="1" x14ac:dyDescent="0.4">
      <c r="A424" s="473" t="s">
        <v>1663</v>
      </c>
      <c r="B424" s="473" t="s">
        <v>164</v>
      </c>
      <c r="C424" s="490" t="s">
        <v>1664</v>
      </c>
      <c r="D424" s="486" t="s">
        <v>1652</v>
      </c>
      <c r="E424" s="475"/>
    </row>
    <row r="425" spans="1:5" ht="36" customHeight="1" x14ac:dyDescent="0.4">
      <c r="A425" s="473"/>
      <c r="B425" s="473"/>
      <c r="C425" s="473" t="s">
        <v>1665</v>
      </c>
      <c r="D425" s="485" t="s">
        <v>1352</v>
      </c>
      <c r="E425" s="475"/>
    </row>
    <row r="426" spans="1:5" ht="36" customHeight="1" x14ac:dyDescent="0.4">
      <c r="A426" s="473"/>
      <c r="B426" s="473"/>
      <c r="C426" s="473" t="s">
        <v>1666</v>
      </c>
      <c r="D426" s="473"/>
      <c r="E426" s="475"/>
    </row>
    <row r="427" spans="1:5" ht="36" customHeight="1" x14ac:dyDescent="0.4">
      <c r="A427" s="473"/>
      <c r="B427" s="473"/>
      <c r="C427" s="473" t="s">
        <v>1667</v>
      </c>
      <c r="D427" s="473"/>
      <c r="E427" s="475"/>
    </row>
    <row r="428" spans="1:5" ht="36" customHeight="1" x14ac:dyDescent="0.4">
      <c r="A428" s="473"/>
      <c r="B428" s="473"/>
      <c r="C428" s="473" t="s">
        <v>1668</v>
      </c>
      <c r="D428" s="473"/>
      <c r="E428" s="475"/>
    </row>
    <row r="429" spans="1:5" ht="36" customHeight="1" x14ac:dyDescent="0.4">
      <c r="A429" s="473"/>
      <c r="B429" s="473"/>
      <c r="C429" s="473" t="s">
        <v>1669</v>
      </c>
      <c r="D429" s="473"/>
      <c r="E429" s="475"/>
    </row>
    <row r="430" spans="1:5" ht="36" customHeight="1" x14ac:dyDescent="0.4">
      <c r="A430" s="473"/>
      <c r="B430" s="473"/>
      <c r="C430" s="473" t="s">
        <v>1670</v>
      </c>
      <c r="D430" s="473"/>
      <c r="E430" s="475"/>
    </row>
    <row r="431" spans="1:5" ht="36" customHeight="1" x14ac:dyDescent="0.4">
      <c r="A431" s="473"/>
      <c r="B431" s="473"/>
      <c r="C431" s="473" t="s">
        <v>1671</v>
      </c>
      <c r="D431" s="473"/>
      <c r="E431" s="475"/>
    </row>
    <row r="432" spans="1:5" ht="36" customHeight="1" x14ac:dyDescent="0.4">
      <c r="A432" s="473"/>
      <c r="B432" s="473"/>
      <c r="C432" s="473" t="s">
        <v>1672</v>
      </c>
      <c r="D432" s="473"/>
      <c r="E432" s="475"/>
    </row>
    <row r="433" spans="1:5" ht="36" customHeight="1" x14ac:dyDescent="0.4">
      <c r="A433" s="473"/>
      <c r="B433" s="473"/>
      <c r="C433" s="473"/>
      <c r="D433" s="473"/>
      <c r="E433" s="475"/>
    </row>
    <row r="434" spans="1:5" ht="36" customHeight="1" x14ac:dyDescent="0.4">
      <c r="A434" s="473" t="s">
        <v>1673</v>
      </c>
      <c r="B434" s="473" t="s">
        <v>165</v>
      </c>
      <c r="C434" s="473" t="s">
        <v>1674</v>
      </c>
      <c r="D434" s="473" t="s">
        <v>1675</v>
      </c>
      <c r="E434" s="475" t="s">
        <v>1676</v>
      </c>
    </row>
    <row r="435" spans="1:5" ht="36" customHeight="1" x14ac:dyDescent="0.4">
      <c r="A435" s="473"/>
      <c r="B435" s="473"/>
      <c r="C435" s="473"/>
      <c r="D435" s="473" t="s">
        <v>1018</v>
      </c>
      <c r="E435" s="475" t="s">
        <v>1677</v>
      </c>
    </row>
    <row r="436" spans="1:5" ht="36" customHeight="1" x14ac:dyDescent="0.4">
      <c r="A436" s="473"/>
      <c r="B436" s="473"/>
      <c r="C436" s="473"/>
      <c r="D436" s="473"/>
      <c r="E436" s="475" t="s">
        <v>1678</v>
      </c>
    </row>
    <row r="437" spans="1:5" ht="36" customHeight="1" x14ac:dyDescent="0.4">
      <c r="A437" s="473"/>
      <c r="B437" s="473"/>
      <c r="C437" s="473"/>
      <c r="D437" s="473"/>
      <c r="E437" s="475"/>
    </row>
    <row r="438" spans="1:5" ht="36" customHeight="1" x14ac:dyDescent="0.4">
      <c r="A438" s="473" t="s">
        <v>1679</v>
      </c>
      <c r="B438" s="473" t="s">
        <v>166</v>
      </c>
      <c r="C438" s="473" t="s">
        <v>1680</v>
      </c>
      <c r="D438" s="473" t="s">
        <v>1681</v>
      </c>
      <c r="E438" s="500"/>
    </row>
    <row r="439" spans="1:5" ht="36" customHeight="1" x14ac:dyDescent="0.4">
      <c r="A439" s="473"/>
      <c r="B439" s="473"/>
      <c r="C439" s="473" t="s">
        <v>1682</v>
      </c>
      <c r="D439" s="473" t="s">
        <v>1683</v>
      </c>
      <c r="E439" s="475"/>
    </row>
    <row r="440" spans="1:5" ht="36" customHeight="1" x14ac:dyDescent="0.4">
      <c r="A440" s="473"/>
      <c r="B440" s="473"/>
      <c r="C440" s="473" t="s">
        <v>1684</v>
      </c>
      <c r="D440" s="473" t="s">
        <v>1685</v>
      </c>
      <c r="E440" s="475"/>
    </row>
    <row r="441" spans="1:5" ht="36" customHeight="1" x14ac:dyDescent="0.4">
      <c r="A441" s="473"/>
      <c r="B441" s="473"/>
      <c r="C441" s="473"/>
      <c r="D441" s="473" t="s">
        <v>1686</v>
      </c>
      <c r="E441" s="475"/>
    </row>
    <row r="442" spans="1:5" ht="36" customHeight="1" x14ac:dyDescent="0.4">
      <c r="A442" s="473" t="s">
        <v>1687</v>
      </c>
      <c r="B442" s="473" t="s">
        <v>1688</v>
      </c>
      <c r="C442" s="473" t="s">
        <v>1689</v>
      </c>
      <c r="D442" s="473"/>
      <c r="E442" s="475"/>
    </row>
    <row r="443" spans="1:5" ht="36" customHeight="1" x14ac:dyDescent="0.4">
      <c r="A443" s="473"/>
      <c r="B443" s="473"/>
      <c r="C443" s="473"/>
      <c r="D443" s="473"/>
      <c r="E443" s="475" t="s">
        <v>1690</v>
      </c>
    </row>
    <row r="444" spans="1:5" ht="36" customHeight="1" x14ac:dyDescent="0.4">
      <c r="A444" s="473" t="s">
        <v>1691</v>
      </c>
      <c r="B444" s="473" t="s">
        <v>168</v>
      </c>
      <c r="C444" s="473" t="s">
        <v>1692</v>
      </c>
      <c r="D444" s="485" t="s">
        <v>1693</v>
      </c>
      <c r="E444" s="475"/>
    </row>
    <row r="445" spans="1:5" ht="36" customHeight="1" x14ac:dyDescent="0.4">
      <c r="A445" s="473"/>
      <c r="B445" s="473"/>
      <c r="C445" s="473" t="s">
        <v>1694</v>
      </c>
      <c r="D445" s="473" t="s">
        <v>1695</v>
      </c>
      <c r="E445" s="475"/>
    </row>
    <row r="446" spans="1:5" ht="36" customHeight="1" x14ac:dyDescent="0.4">
      <c r="A446" s="473"/>
      <c r="B446" s="473"/>
      <c r="C446" s="473"/>
      <c r="D446" s="485" t="s">
        <v>1696</v>
      </c>
      <c r="E446" s="475"/>
    </row>
    <row r="447" spans="1:5" ht="36" customHeight="1" x14ac:dyDescent="0.4">
      <c r="A447" s="473"/>
      <c r="B447" s="473"/>
      <c r="C447" s="473"/>
      <c r="D447" s="485" t="s">
        <v>1697</v>
      </c>
      <c r="E447" s="475"/>
    </row>
    <row r="448" spans="1:5" ht="36" customHeight="1" x14ac:dyDescent="0.4">
      <c r="A448" s="473" t="s">
        <v>1698</v>
      </c>
      <c r="B448" s="473" t="s">
        <v>169</v>
      </c>
      <c r="C448" s="473" t="s">
        <v>1699</v>
      </c>
      <c r="D448" s="473" t="s">
        <v>1700</v>
      </c>
      <c r="E448" s="475"/>
    </row>
    <row r="449" spans="1:5" ht="36" customHeight="1" x14ac:dyDescent="0.4">
      <c r="A449" s="473"/>
      <c r="B449" s="473"/>
      <c r="C449" s="473"/>
      <c r="D449" s="485"/>
      <c r="E449" s="475"/>
    </row>
    <row r="450" spans="1:5" ht="36" customHeight="1" x14ac:dyDescent="0.4">
      <c r="A450" s="473" t="s">
        <v>1701</v>
      </c>
      <c r="B450" s="473" t="s">
        <v>170</v>
      </c>
      <c r="C450" s="473" t="s">
        <v>1702</v>
      </c>
      <c r="D450" s="486" t="s">
        <v>1586</v>
      </c>
      <c r="E450" s="475"/>
    </row>
    <row r="451" spans="1:5" ht="36" customHeight="1" x14ac:dyDescent="0.4">
      <c r="A451" s="473"/>
      <c r="B451" s="473"/>
      <c r="C451" s="473"/>
      <c r="D451" s="485"/>
      <c r="E451" s="475"/>
    </row>
    <row r="452" spans="1:5" ht="36" customHeight="1" x14ac:dyDescent="0.4">
      <c r="A452" s="473" t="s">
        <v>1703</v>
      </c>
      <c r="B452" s="473" t="s">
        <v>171</v>
      </c>
      <c r="C452" s="473" t="s">
        <v>1704</v>
      </c>
      <c r="D452" s="486" t="s">
        <v>1495</v>
      </c>
      <c r="E452" s="475"/>
    </row>
    <row r="453" spans="1:5" ht="36" customHeight="1" x14ac:dyDescent="0.4">
      <c r="A453" s="473"/>
      <c r="B453" s="473"/>
      <c r="C453" s="473" t="s">
        <v>1705</v>
      </c>
      <c r="D453" s="473"/>
      <c r="E453" s="475"/>
    </row>
    <row r="454" spans="1:5" ht="36" customHeight="1" x14ac:dyDescent="0.4">
      <c r="A454" s="473"/>
      <c r="B454" s="473"/>
      <c r="C454" s="473"/>
      <c r="D454" s="473"/>
      <c r="E454" s="475"/>
    </row>
    <row r="455" spans="1:5" ht="36" customHeight="1" x14ac:dyDescent="0.4">
      <c r="A455" s="473" t="s">
        <v>1706</v>
      </c>
      <c r="B455" s="473" t="s">
        <v>172</v>
      </c>
      <c r="C455" s="473" t="s">
        <v>1707</v>
      </c>
      <c r="D455" s="486" t="s">
        <v>1708</v>
      </c>
      <c r="E455" s="475"/>
    </row>
    <row r="456" spans="1:5" ht="36" customHeight="1" x14ac:dyDescent="0.4">
      <c r="A456" s="473"/>
      <c r="B456" s="473"/>
      <c r="C456" s="473" t="s">
        <v>1709</v>
      </c>
      <c r="D456" s="485" t="s">
        <v>1352</v>
      </c>
      <c r="E456" s="475"/>
    </row>
    <row r="457" spans="1:5" ht="36" customHeight="1" x14ac:dyDescent="0.4">
      <c r="A457" s="473"/>
      <c r="B457" s="473"/>
      <c r="C457" s="473"/>
      <c r="D457" s="485"/>
      <c r="E457" s="475"/>
    </row>
    <row r="458" spans="1:5" ht="36" customHeight="1" x14ac:dyDescent="0.4">
      <c r="A458" s="473" t="s">
        <v>1710</v>
      </c>
      <c r="B458" s="473" t="s">
        <v>173</v>
      </c>
      <c r="C458" s="473" t="s">
        <v>1711</v>
      </c>
      <c r="D458" s="488" t="s">
        <v>1495</v>
      </c>
      <c r="E458" s="475"/>
    </row>
    <row r="459" spans="1:5" ht="36" customHeight="1" x14ac:dyDescent="0.4">
      <c r="A459" s="473"/>
      <c r="B459" s="473"/>
      <c r="C459" s="473" t="s">
        <v>1712</v>
      </c>
      <c r="D459" s="488"/>
      <c r="E459" s="475"/>
    </row>
    <row r="460" spans="1:5" ht="36" customHeight="1" x14ac:dyDescent="0.4">
      <c r="A460" s="473"/>
      <c r="B460" s="473"/>
      <c r="C460" s="473"/>
      <c r="D460" s="488"/>
      <c r="E460" s="475"/>
    </row>
    <row r="461" spans="1:5" ht="36" customHeight="1" x14ac:dyDescent="0.4">
      <c r="A461" s="473" t="s">
        <v>1713</v>
      </c>
      <c r="B461" s="473" t="s">
        <v>174</v>
      </c>
      <c r="C461" s="473" t="s">
        <v>1714</v>
      </c>
      <c r="D461" s="488" t="s">
        <v>1495</v>
      </c>
      <c r="E461" s="475"/>
    </row>
    <row r="462" spans="1:5" ht="36" customHeight="1" x14ac:dyDescent="0.4">
      <c r="A462" s="473"/>
      <c r="B462" s="473"/>
      <c r="C462" s="473" t="s">
        <v>1715</v>
      </c>
      <c r="D462" s="473" t="s">
        <v>1716</v>
      </c>
      <c r="E462" s="475"/>
    </row>
    <row r="463" spans="1:5" ht="36" customHeight="1" x14ac:dyDescent="0.4">
      <c r="A463" s="473"/>
      <c r="B463" s="473"/>
      <c r="C463" s="473" t="s">
        <v>1717</v>
      </c>
      <c r="D463" s="473" t="s">
        <v>1718</v>
      </c>
      <c r="E463" s="475"/>
    </row>
    <row r="464" spans="1:5" ht="36" customHeight="1" x14ac:dyDescent="0.4">
      <c r="A464" s="473"/>
      <c r="B464" s="473"/>
      <c r="C464" s="473"/>
      <c r="D464" s="473"/>
      <c r="E464" s="475"/>
    </row>
    <row r="465" spans="1:5" ht="36" customHeight="1" x14ac:dyDescent="0.4">
      <c r="A465" s="473" t="s">
        <v>1719</v>
      </c>
      <c r="B465" s="473" t="s">
        <v>1720</v>
      </c>
      <c r="C465" s="490" t="s">
        <v>1721</v>
      </c>
      <c r="D465" s="488" t="s">
        <v>1495</v>
      </c>
      <c r="E465" s="475"/>
    </row>
    <row r="466" spans="1:5" ht="36" customHeight="1" x14ac:dyDescent="0.4">
      <c r="A466" s="473"/>
      <c r="B466" s="473" t="s">
        <v>1722</v>
      </c>
      <c r="C466" s="473" t="s">
        <v>1723</v>
      </c>
      <c r="D466" s="473" t="s">
        <v>1716</v>
      </c>
      <c r="E466" s="475"/>
    </row>
    <row r="467" spans="1:5" ht="36" customHeight="1" x14ac:dyDescent="0.4">
      <c r="A467" s="473"/>
      <c r="B467" s="473"/>
      <c r="C467" s="473" t="s">
        <v>1724</v>
      </c>
      <c r="D467" s="473" t="s">
        <v>1725</v>
      </c>
      <c r="E467" s="475"/>
    </row>
    <row r="468" spans="1:5" ht="36" customHeight="1" x14ac:dyDescent="0.4">
      <c r="A468" s="473"/>
      <c r="B468" s="473"/>
      <c r="C468" s="473" t="s">
        <v>1726</v>
      </c>
      <c r="D468" s="473"/>
      <c r="E468" s="475"/>
    </row>
    <row r="469" spans="1:5" ht="36" customHeight="1" x14ac:dyDescent="0.4">
      <c r="A469" s="473"/>
      <c r="B469" s="473"/>
      <c r="C469" s="473" t="s">
        <v>1727</v>
      </c>
      <c r="D469" s="473"/>
      <c r="E469" s="475"/>
    </row>
    <row r="470" spans="1:5" ht="36" customHeight="1" x14ac:dyDescent="0.4">
      <c r="A470" s="473"/>
      <c r="B470" s="473"/>
      <c r="C470" s="473" t="s">
        <v>1728</v>
      </c>
      <c r="D470" s="473"/>
      <c r="E470" s="475"/>
    </row>
    <row r="471" spans="1:5" ht="36" customHeight="1" x14ac:dyDescent="0.4">
      <c r="A471" s="473"/>
      <c r="B471" s="473"/>
      <c r="C471" s="473" t="s">
        <v>1729</v>
      </c>
      <c r="D471" s="473"/>
      <c r="E471" s="475"/>
    </row>
    <row r="472" spans="1:5" ht="36" customHeight="1" x14ac:dyDescent="0.4">
      <c r="A472" s="473"/>
      <c r="B472" s="473"/>
      <c r="C472" s="473" t="s">
        <v>1730</v>
      </c>
      <c r="D472" s="473"/>
      <c r="E472" s="475"/>
    </row>
    <row r="473" spans="1:5" ht="36" customHeight="1" x14ac:dyDescent="0.4">
      <c r="A473" s="473"/>
      <c r="B473" s="473"/>
      <c r="C473" s="473" t="s">
        <v>1731</v>
      </c>
      <c r="D473" s="473"/>
      <c r="E473" s="475"/>
    </row>
    <row r="474" spans="1:5" ht="36" customHeight="1" x14ac:dyDescent="0.4">
      <c r="A474" s="473"/>
      <c r="B474" s="473"/>
      <c r="C474" s="473" t="s">
        <v>1732</v>
      </c>
      <c r="D474" s="473"/>
      <c r="E474" s="475"/>
    </row>
    <row r="475" spans="1:5" ht="36" customHeight="1" x14ac:dyDescent="0.4">
      <c r="A475" s="473"/>
      <c r="B475" s="473"/>
      <c r="C475" s="473" t="s">
        <v>1733</v>
      </c>
      <c r="D475" s="473"/>
      <c r="E475" s="475"/>
    </row>
    <row r="476" spans="1:5" ht="36" customHeight="1" x14ac:dyDescent="0.4">
      <c r="A476" s="473"/>
      <c r="B476" s="473"/>
      <c r="C476" s="473" t="s">
        <v>1734</v>
      </c>
      <c r="D476" s="473"/>
      <c r="E476" s="475"/>
    </row>
    <row r="477" spans="1:5" ht="36" customHeight="1" x14ac:dyDescent="0.4">
      <c r="A477" s="473"/>
      <c r="B477" s="473"/>
      <c r="C477" s="473"/>
      <c r="D477" s="473"/>
      <c r="E477" s="475"/>
    </row>
    <row r="478" spans="1:5" ht="36" customHeight="1" x14ac:dyDescent="0.4">
      <c r="A478" s="473" t="s">
        <v>1735</v>
      </c>
      <c r="B478" s="473" t="s">
        <v>176</v>
      </c>
      <c r="C478" s="473" t="s">
        <v>1736</v>
      </c>
      <c r="D478" s="485" t="s">
        <v>1737</v>
      </c>
      <c r="E478" s="475"/>
    </row>
    <row r="479" spans="1:5" ht="36" customHeight="1" x14ac:dyDescent="0.4">
      <c r="A479" s="473"/>
      <c r="B479" s="473"/>
      <c r="C479" s="473"/>
      <c r="D479" s="473" t="s">
        <v>1738</v>
      </c>
      <c r="E479" s="475"/>
    </row>
    <row r="480" spans="1:5" ht="36" customHeight="1" x14ac:dyDescent="0.4">
      <c r="A480" s="473"/>
      <c r="B480" s="473"/>
      <c r="C480" s="473"/>
      <c r="D480" s="473"/>
      <c r="E480" s="475"/>
    </row>
    <row r="481" spans="1:5" ht="36" customHeight="1" x14ac:dyDescent="0.4">
      <c r="A481" s="473" t="s">
        <v>1739</v>
      </c>
      <c r="B481" s="473" t="s">
        <v>177</v>
      </c>
      <c r="C481" s="473" t="s">
        <v>1740</v>
      </c>
      <c r="D481" s="485" t="s">
        <v>1741</v>
      </c>
      <c r="E481" s="475"/>
    </row>
    <row r="482" spans="1:5" ht="36" customHeight="1" x14ac:dyDescent="0.4">
      <c r="A482" s="473"/>
      <c r="B482" s="473"/>
      <c r="C482" s="473" t="s">
        <v>1742</v>
      </c>
      <c r="D482" s="473" t="s">
        <v>1743</v>
      </c>
      <c r="E482" s="475"/>
    </row>
    <row r="483" spans="1:5" ht="36" customHeight="1" x14ac:dyDescent="0.4">
      <c r="A483" s="473"/>
      <c r="B483" s="473"/>
      <c r="C483" s="473" t="s">
        <v>1744</v>
      </c>
      <c r="D483" s="473"/>
      <c r="E483" s="475"/>
    </row>
    <row r="484" spans="1:5" ht="36" customHeight="1" x14ac:dyDescent="0.4">
      <c r="A484" s="473"/>
      <c r="B484" s="473"/>
      <c r="C484" s="473"/>
      <c r="D484" s="473"/>
      <c r="E484" s="475"/>
    </row>
    <row r="485" spans="1:5" ht="36" customHeight="1" x14ac:dyDescent="0.4">
      <c r="A485" s="473" t="s">
        <v>1745</v>
      </c>
      <c r="B485" s="473" t="s">
        <v>178</v>
      </c>
      <c r="C485" s="473" t="s">
        <v>1746</v>
      </c>
      <c r="D485" s="485" t="s">
        <v>1747</v>
      </c>
      <c r="E485" s="475"/>
    </row>
    <row r="486" spans="1:5" ht="36" customHeight="1" x14ac:dyDescent="0.4">
      <c r="A486" s="473"/>
      <c r="B486" s="473"/>
      <c r="C486" s="473" t="s">
        <v>1748</v>
      </c>
      <c r="D486" s="473" t="s">
        <v>1743</v>
      </c>
      <c r="E486" s="475"/>
    </row>
    <row r="487" spans="1:5" ht="36" customHeight="1" x14ac:dyDescent="0.4">
      <c r="A487" s="473"/>
      <c r="B487" s="473"/>
      <c r="C487" s="473" t="s">
        <v>1749</v>
      </c>
      <c r="D487" s="473"/>
      <c r="E487" s="475"/>
    </row>
    <row r="488" spans="1:5" ht="36" customHeight="1" x14ac:dyDescent="0.4">
      <c r="A488" s="473"/>
      <c r="B488" s="473"/>
      <c r="C488" s="473" t="s">
        <v>1750</v>
      </c>
      <c r="D488" s="473"/>
      <c r="E488" s="475"/>
    </row>
    <row r="489" spans="1:5" ht="36" customHeight="1" x14ac:dyDescent="0.4">
      <c r="A489" s="473"/>
      <c r="B489" s="473"/>
      <c r="C489" s="473" t="s">
        <v>1751</v>
      </c>
      <c r="D489" s="473"/>
      <c r="E489" s="475"/>
    </row>
    <row r="490" spans="1:5" ht="36" customHeight="1" x14ac:dyDescent="0.4">
      <c r="A490" s="473"/>
      <c r="B490" s="473"/>
      <c r="C490" s="473"/>
      <c r="D490" s="473"/>
      <c r="E490" s="475"/>
    </row>
    <row r="491" spans="1:5" ht="36" customHeight="1" x14ac:dyDescent="0.4">
      <c r="A491" s="473" t="s">
        <v>1752</v>
      </c>
      <c r="B491" s="473" t="s">
        <v>179</v>
      </c>
      <c r="C491" s="473" t="s">
        <v>1753</v>
      </c>
      <c r="D491" s="486" t="s">
        <v>1586</v>
      </c>
      <c r="E491" s="475"/>
    </row>
    <row r="492" spans="1:5" ht="36" customHeight="1" x14ac:dyDescent="0.4">
      <c r="A492" s="473"/>
      <c r="B492" s="473"/>
      <c r="C492" s="473" t="s">
        <v>1749</v>
      </c>
      <c r="D492" s="486"/>
      <c r="E492" s="475"/>
    </row>
    <row r="493" spans="1:5" ht="36" customHeight="1" x14ac:dyDescent="0.4">
      <c r="A493" s="473"/>
      <c r="B493" s="473"/>
      <c r="C493" s="473" t="s">
        <v>1750</v>
      </c>
      <c r="D493" s="486"/>
      <c r="E493" s="475"/>
    </row>
    <row r="494" spans="1:5" ht="36" customHeight="1" x14ac:dyDescent="0.4">
      <c r="A494" s="473"/>
      <c r="B494" s="473"/>
      <c r="C494" s="473" t="s">
        <v>1751</v>
      </c>
      <c r="D494" s="486"/>
      <c r="E494" s="475"/>
    </row>
    <row r="495" spans="1:5" ht="36" customHeight="1" x14ac:dyDescent="0.4">
      <c r="A495" s="473"/>
      <c r="B495" s="473"/>
      <c r="C495" s="473" t="s">
        <v>1754</v>
      </c>
      <c r="D495" s="486"/>
      <c r="E495" s="475"/>
    </row>
    <row r="496" spans="1:5" ht="36" customHeight="1" x14ac:dyDescent="0.4">
      <c r="A496" s="473"/>
      <c r="B496" s="473"/>
      <c r="C496" s="473"/>
      <c r="D496" s="486"/>
      <c r="E496" s="475"/>
    </row>
    <row r="497" spans="1:5" ht="36" customHeight="1" x14ac:dyDescent="0.4">
      <c r="A497" s="473" t="s">
        <v>1755</v>
      </c>
      <c r="B497" s="473" t="s">
        <v>181</v>
      </c>
      <c r="C497" s="473" t="s">
        <v>1756</v>
      </c>
      <c r="D497" s="473" t="s">
        <v>1757</v>
      </c>
      <c r="E497" s="475"/>
    </row>
    <row r="498" spans="1:5" ht="36" customHeight="1" x14ac:dyDescent="0.4">
      <c r="A498" s="473"/>
      <c r="B498" s="473"/>
      <c r="C498" s="473" t="s">
        <v>1758</v>
      </c>
      <c r="D498" s="473" t="s">
        <v>1759</v>
      </c>
      <c r="E498" s="475"/>
    </row>
    <row r="499" spans="1:5" ht="36" customHeight="1" x14ac:dyDescent="0.4">
      <c r="A499" s="473"/>
      <c r="B499" s="473"/>
      <c r="C499" s="473" t="s">
        <v>1749</v>
      </c>
      <c r="D499" s="473"/>
      <c r="E499" s="475"/>
    </row>
    <row r="500" spans="1:5" ht="36" customHeight="1" x14ac:dyDescent="0.4">
      <c r="A500" s="473"/>
      <c r="B500" s="473"/>
      <c r="C500" s="473" t="s">
        <v>1750</v>
      </c>
      <c r="D500" s="473"/>
      <c r="E500" s="475"/>
    </row>
    <row r="501" spans="1:5" ht="36" customHeight="1" x14ac:dyDescent="0.4">
      <c r="A501" s="473"/>
      <c r="B501" s="473"/>
      <c r="C501" s="473" t="s">
        <v>1751</v>
      </c>
      <c r="D501" s="473"/>
      <c r="E501" s="475"/>
    </row>
    <row r="502" spans="1:5" ht="36" customHeight="1" x14ac:dyDescent="0.4">
      <c r="A502" s="473"/>
      <c r="B502" s="473"/>
      <c r="C502" s="473"/>
      <c r="D502" s="473"/>
      <c r="E502" s="475"/>
    </row>
    <row r="503" spans="1:5" ht="36" customHeight="1" x14ac:dyDescent="0.4">
      <c r="A503" s="473" t="s">
        <v>1760</v>
      </c>
      <c r="B503" s="473" t="s">
        <v>1761</v>
      </c>
      <c r="C503" s="473" t="s">
        <v>1762</v>
      </c>
      <c r="D503" s="473" t="s">
        <v>1763</v>
      </c>
      <c r="E503" s="475"/>
    </row>
    <row r="504" spans="1:5" ht="36" customHeight="1" x14ac:dyDescent="0.4">
      <c r="A504" s="473"/>
      <c r="B504" s="473" t="s">
        <v>1764</v>
      </c>
      <c r="C504" s="473" t="s">
        <v>1765</v>
      </c>
      <c r="D504" s="473"/>
      <c r="E504" s="475"/>
    </row>
    <row r="505" spans="1:5" ht="36" customHeight="1" x14ac:dyDescent="0.4">
      <c r="A505" s="473"/>
      <c r="B505" s="473"/>
      <c r="C505" s="473" t="s">
        <v>1766</v>
      </c>
      <c r="D505" s="473"/>
      <c r="E505" s="475"/>
    </row>
    <row r="506" spans="1:5" ht="36" customHeight="1" x14ac:dyDescent="0.4">
      <c r="A506" s="473"/>
      <c r="B506" s="473"/>
      <c r="C506" s="473"/>
      <c r="D506" s="473"/>
      <c r="E506" s="475"/>
    </row>
    <row r="507" spans="1:5" ht="36" customHeight="1" x14ac:dyDescent="0.4">
      <c r="A507" s="473" t="s">
        <v>1767</v>
      </c>
      <c r="B507" s="473" t="s">
        <v>1768</v>
      </c>
      <c r="C507" s="473" t="s">
        <v>1769</v>
      </c>
      <c r="D507" s="473" t="s">
        <v>1770</v>
      </c>
      <c r="E507" s="475"/>
    </row>
    <row r="508" spans="1:5" ht="36" customHeight="1" x14ac:dyDescent="0.4">
      <c r="A508" s="473"/>
      <c r="B508" s="473"/>
      <c r="C508" s="473" t="s">
        <v>1771</v>
      </c>
      <c r="D508" s="473" t="s">
        <v>1759</v>
      </c>
      <c r="E508" s="475"/>
    </row>
    <row r="509" spans="1:5" ht="36" customHeight="1" x14ac:dyDescent="0.4">
      <c r="A509" s="473"/>
      <c r="B509" s="473"/>
      <c r="C509" s="473" t="s">
        <v>1772</v>
      </c>
      <c r="D509" s="473"/>
      <c r="E509" s="475"/>
    </row>
    <row r="510" spans="1:5" ht="36" customHeight="1" x14ac:dyDescent="0.4">
      <c r="A510" s="473"/>
      <c r="B510" s="473"/>
      <c r="C510" s="473" t="s">
        <v>1773</v>
      </c>
      <c r="D510" s="473"/>
      <c r="E510" s="475"/>
    </row>
    <row r="511" spans="1:5" ht="36" customHeight="1" x14ac:dyDescent="0.4">
      <c r="A511" s="473"/>
      <c r="B511" s="473"/>
      <c r="C511" s="473"/>
      <c r="D511" s="473"/>
      <c r="E511" s="475"/>
    </row>
    <row r="512" spans="1:5" ht="36" customHeight="1" x14ac:dyDescent="0.4">
      <c r="A512" s="473" t="s">
        <v>1774</v>
      </c>
      <c r="B512" s="473" t="s">
        <v>184</v>
      </c>
      <c r="C512" s="473" t="s">
        <v>1775</v>
      </c>
      <c r="D512" s="477"/>
      <c r="E512" s="475"/>
    </row>
    <row r="513" spans="1:5" ht="36" customHeight="1" x14ac:dyDescent="0.4">
      <c r="A513" s="473"/>
      <c r="B513" s="473"/>
      <c r="C513" s="473" t="s">
        <v>1776</v>
      </c>
      <c r="D513" s="486" t="s">
        <v>1777</v>
      </c>
      <c r="E513" s="475"/>
    </row>
    <row r="514" spans="1:5" ht="36" customHeight="1" x14ac:dyDescent="0.4">
      <c r="A514" s="473"/>
      <c r="B514" s="473"/>
      <c r="C514" s="473" t="s">
        <v>1778</v>
      </c>
      <c r="D514" s="473" t="s">
        <v>1779</v>
      </c>
      <c r="E514" s="475"/>
    </row>
    <row r="515" spans="1:5" ht="36" customHeight="1" x14ac:dyDescent="0.4">
      <c r="A515" s="473"/>
      <c r="B515" s="473"/>
      <c r="C515" s="473"/>
      <c r="D515" s="473" t="s">
        <v>1780</v>
      </c>
      <c r="E515" s="475"/>
    </row>
    <row r="516" spans="1:5" ht="36" customHeight="1" x14ac:dyDescent="0.4">
      <c r="A516" s="473" t="s">
        <v>1781</v>
      </c>
      <c r="B516" s="473" t="s">
        <v>185</v>
      </c>
      <c r="C516" s="473" t="s">
        <v>1782</v>
      </c>
      <c r="D516" s="473"/>
      <c r="E516" s="475"/>
    </row>
    <row r="517" spans="1:5" ht="36" customHeight="1" x14ac:dyDescent="0.4">
      <c r="A517" s="473"/>
      <c r="B517" s="473"/>
      <c r="C517" s="473"/>
      <c r="D517" s="477"/>
      <c r="E517" s="475"/>
    </row>
    <row r="518" spans="1:5" ht="36" customHeight="1" x14ac:dyDescent="0.4">
      <c r="A518" s="473" t="s">
        <v>1783</v>
      </c>
      <c r="B518" s="473" t="s">
        <v>186</v>
      </c>
      <c r="C518" s="473" t="s">
        <v>1784</v>
      </c>
      <c r="D518" s="477"/>
      <c r="E518" s="475"/>
    </row>
    <row r="519" spans="1:5" ht="36" customHeight="1" x14ac:dyDescent="0.4">
      <c r="A519" s="473"/>
      <c r="B519" s="473"/>
      <c r="C519" s="473"/>
      <c r="D519" s="477"/>
      <c r="E519" s="475"/>
    </row>
    <row r="520" spans="1:5" ht="36" customHeight="1" x14ac:dyDescent="0.4">
      <c r="A520" s="473" t="s">
        <v>1785</v>
      </c>
      <c r="B520" s="473" t="s">
        <v>187</v>
      </c>
      <c r="C520" s="490" t="s">
        <v>1786</v>
      </c>
      <c r="E520" s="475"/>
    </row>
    <row r="521" spans="1:5" ht="36" customHeight="1" x14ac:dyDescent="0.4">
      <c r="A521" s="473"/>
      <c r="B521" s="473"/>
      <c r="C521" s="473" t="s">
        <v>1787</v>
      </c>
      <c r="D521" s="486" t="s">
        <v>1777</v>
      </c>
      <c r="E521" s="475"/>
    </row>
    <row r="522" spans="1:5" ht="36" customHeight="1" x14ac:dyDescent="0.4">
      <c r="A522" s="473"/>
      <c r="B522" s="473"/>
      <c r="C522" s="473" t="s">
        <v>1788</v>
      </c>
      <c r="D522" s="473" t="s">
        <v>1779</v>
      </c>
      <c r="E522" s="475"/>
    </row>
    <row r="523" spans="1:5" ht="36" customHeight="1" x14ac:dyDescent="0.4">
      <c r="A523" s="473"/>
      <c r="B523" s="473"/>
      <c r="C523" s="473" t="s">
        <v>1789</v>
      </c>
      <c r="D523" s="473" t="s">
        <v>1780</v>
      </c>
      <c r="E523" s="475"/>
    </row>
    <row r="524" spans="1:5" ht="36" customHeight="1" x14ac:dyDescent="0.4">
      <c r="A524" s="473"/>
      <c r="B524" s="473"/>
      <c r="C524" s="473" t="s">
        <v>1790</v>
      </c>
      <c r="D524" s="473"/>
      <c r="E524" s="475"/>
    </row>
    <row r="525" spans="1:5" ht="36" customHeight="1" x14ac:dyDescent="0.4">
      <c r="A525" s="473"/>
      <c r="B525" s="473"/>
      <c r="C525" s="473" t="s">
        <v>1791</v>
      </c>
      <c r="E525" s="475"/>
    </row>
    <row r="526" spans="1:5" ht="36" customHeight="1" x14ac:dyDescent="0.4">
      <c r="A526" s="473"/>
      <c r="B526" s="473"/>
      <c r="C526" s="473" t="s">
        <v>1792</v>
      </c>
      <c r="D526" s="473"/>
      <c r="E526" s="475"/>
    </row>
    <row r="527" spans="1:5" ht="36" customHeight="1" x14ac:dyDescent="0.4">
      <c r="A527" s="473"/>
      <c r="B527" s="473"/>
      <c r="C527" s="473" t="s">
        <v>1793</v>
      </c>
      <c r="D527" s="473"/>
      <c r="E527" s="475"/>
    </row>
    <row r="528" spans="1:5" ht="36" customHeight="1" x14ac:dyDescent="0.4">
      <c r="A528" s="473"/>
      <c r="B528" s="473"/>
      <c r="C528" s="473"/>
      <c r="D528" s="473"/>
      <c r="E528" s="475"/>
    </row>
    <row r="529" spans="1:5" ht="36" customHeight="1" x14ac:dyDescent="0.4">
      <c r="A529" s="473" t="s">
        <v>1794</v>
      </c>
      <c r="B529" s="473" t="s">
        <v>188</v>
      </c>
      <c r="C529" s="473" t="s">
        <v>1795</v>
      </c>
      <c r="D529" s="473" t="s">
        <v>1796</v>
      </c>
      <c r="E529" s="475"/>
    </row>
    <row r="530" spans="1:5" ht="36" customHeight="1" x14ac:dyDescent="0.4">
      <c r="A530" s="473"/>
      <c r="B530" s="473"/>
      <c r="C530" s="473" t="s">
        <v>1797</v>
      </c>
      <c r="D530" s="473" t="s">
        <v>1798</v>
      </c>
      <c r="E530" s="475"/>
    </row>
    <row r="531" spans="1:5" ht="36" customHeight="1" x14ac:dyDescent="0.4">
      <c r="A531" s="473"/>
      <c r="B531" s="473"/>
      <c r="C531" s="473"/>
      <c r="D531" s="473" t="s">
        <v>1799</v>
      </c>
      <c r="E531" s="475"/>
    </row>
    <row r="532" spans="1:5" ht="36" customHeight="1" x14ac:dyDescent="0.4">
      <c r="A532" s="473"/>
      <c r="B532" s="473"/>
      <c r="C532" s="473"/>
      <c r="D532" s="473" t="s">
        <v>1800</v>
      </c>
      <c r="E532" s="475"/>
    </row>
    <row r="533" spans="1:5" ht="36" customHeight="1" x14ac:dyDescent="0.4">
      <c r="A533" s="473"/>
      <c r="B533" s="473"/>
      <c r="C533" s="473"/>
      <c r="D533" s="473"/>
      <c r="E533" s="475"/>
    </row>
    <row r="534" spans="1:5" ht="36" customHeight="1" x14ac:dyDescent="0.4">
      <c r="A534" s="473" t="s">
        <v>1801</v>
      </c>
      <c r="B534" s="473" t="s">
        <v>189</v>
      </c>
      <c r="C534" s="473" t="s">
        <v>1802</v>
      </c>
      <c r="D534" s="486" t="s">
        <v>1586</v>
      </c>
      <c r="E534" s="475"/>
    </row>
    <row r="535" spans="1:5" ht="36" customHeight="1" x14ac:dyDescent="0.4">
      <c r="A535" s="473"/>
      <c r="B535" s="473"/>
      <c r="C535" s="473" t="s">
        <v>1803</v>
      </c>
      <c r="D535" s="473"/>
      <c r="E535" s="475"/>
    </row>
    <row r="536" spans="1:5" ht="36" customHeight="1" x14ac:dyDescent="0.4">
      <c r="A536" s="473"/>
      <c r="B536" s="473"/>
      <c r="C536" s="473" t="s">
        <v>1804</v>
      </c>
      <c r="D536" s="473"/>
      <c r="E536" s="475"/>
    </row>
    <row r="537" spans="1:5" ht="36" customHeight="1" x14ac:dyDescent="0.4">
      <c r="A537" s="473"/>
      <c r="B537" s="473"/>
      <c r="C537" s="473" t="s">
        <v>1805</v>
      </c>
      <c r="D537" s="473"/>
      <c r="E537" s="475"/>
    </row>
    <row r="538" spans="1:5" ht="36" customHeight="1" x14ac:dyDescent="0.4">
      <c r="A538" s="473"/>
      <c r="B538" s="473"/>
      <c r="C538" s="473"/>
      <c r="D538" s="473"/>
      <c r="E538" s="475"/>
    </row>
    <row r="539" spans="1:5" ht="36" customHeight="1" x14ac:dyDescent="0.4">
      <c r="A539" s="473" t="s">
        <v>1806</v>
      </c>
      <c r="B539" s="473" t="s">
        <v>1807</v>
      </c>
      <c r="C539" s="473" t="s">
        <v>1808</v>
      </c>
      <c r="D539" s="473"/>
      <c r="E539" s="475"/>
    </row>
    <row r="540" spans="1:5" ht="36" customHeight="1" x14ac:dyDescent="0.4">
      <c r="A540" s="473"/>
      <c r="B540" s="473"/>
      <c r="C540" s="473"/>
      <c r="D540" s="473"/>
      <c r="E540" s="475"/>
    </row>
    <row r="541" spans="1:5" ht="36" customHeight="1" x14ac:dyDescent="0.4">
      <c r="A541" s="473" t="s">
        <v>1809</v>
      </c>
      <c r="B541" s="473" t="s">
        <v>190</v>
      </c>
      <c r="C541" s="490" t="s">
        <v>1810</v>
      </c>
      <c r="D541" s="486" t="s">
        <v>1586</v>
      </c>
      <c r="E541" s="475"/>
    </row>
    <row r="542" spans="1:5" ht="36" customHeight="1" x14ac:dyDescent="0.4">
      <c r="A542" s="473"/>
      <c r="B542" s="473"/>
      <c r="C542" s="473" t="s">
        <v>1811</v>
      </c>
      <c r="D542" s="473"/>
      <c r="E542" s="475"/>
    </row>
    <row r="543" spans="1:5" ht="36" customHeight="1" x14ac:dyDescent="0.4">
      <c r="A543" s="473"/>
      <c r="B543" s="473"/>
      <c r="C543" s="473" t="s">
        <v>1812</v>
      </c>
      <c r="D543" s="473"/>
      <c r="E543" s="475"/>
    </row>
    <row r="544" spans="1:5" ht="36" customHeight="1" x14ac:dyDescent="0.4">
      <c r="A544" s="473"/>
      <c r="B544" s="473"/>
      <c r="C544" s="473" t="s">
        <v>1813</v>
      </c>
      <c r="D544" s="473"/>
      <c r="E544" s="475"/>
    </row>
    <row r="545" spans="1:5" ht="36" customHeight="1" x14ac:dyDescent="0.4">
      <c r="A545" s="473"/>
      <c r="B545" s="473"/>
      <c r="C545" s="473" t="s">
        <v>1814</v>
      </c>
      <c r="D545" s="473"/>
      <c r="E545" s="475"/>
    </row>
    <row r="546" spans="1:5" ht="36" customHeight="1" x14ac:dyDescent="0.4">
      <c r="A546" s="473"/>
      <c r="B546" s="473"/>
      <c r="C546" s="473" t="s">
        <v>1815</v>
      </c>
      <c r="D546" s="473"/>
      <c r="E546" s="475"/>
    </row>
    <row r="547" spans="1:5" ht="36" customHeight="1" x14ac:dyDescent="0.4">
      <c r="A547" s="473"/>
      <c r="B547" s="473"/>
      <c r="C547" s="473" t="s">
        <v>1816</v>
      </c>
      <c r="D547" s="473"/>
      <c r="E547" s="475"/>
    </row>
    <row r="548" spans="1:5" ht="36" customHeight="1" x14ac:dyDescent="0.4">
      <c r="A548" s="473"/>
      <c r="B548" s="473"/>
      <c r="C548" s="473" t="s">
        <v>1817</v>
      </c>
      <c r="D548" s="473"/>
      <c r="E548" s="475"/>
    </row>
    <row r="549" spans="1:5" ht="36" customHeight="1" x14ac:dyDescent="0.4">
      <c r="A549" s="473"/>
      <c r="B549" s="473"/>
      <c r="C549" s="473" t="s">
        <v>1818</v>
      </c>
      <c r="D549" s="473"/>
      <c r="E549" s="475"/>
    </row>
    <row r="550" spans="1:5" ht="36" customHeight="1" x14ac:dyDescent="0.4">
      <c r="A550" s="473"/>
      <c r="B550" s="473"/>
      <c r="C550" s="473" t="s">
        <v>1819</v>
      </c>
      <c r="D550" s="473"/>
      <c r="E550" s="475"/>
    </row>
    <row r="551" spans="1:5" ht="36" customHeight="1" x14ac:dyDescent="0.4">
      <c r="A551" s="473"/>
      <c r="B551" s="473"/>
      <c r="C551" s="473" t="s">
        <v>1820</v>
      </c>
      <c r="D551" s="473"/>
      <c r="E551" s="475"/>
    </row>
    <row r="552" spans="1:5" ht="36" customHeight="1" x14ac:dyDescent="0.4">
      <c r="A552" s="473"/>
      <c r="B552" s="473"/>
      <c r="C552" s="473"/>
      <c r="D552" s="473"/>
      <c r="E552" s="475"/>
    </row>
    <row r="553" spans="1:5" ht="36" customHeight="1" x14ac:dyDescent="0.4">
      <c r="A553" s="473" t="s">
        <v>1821</v>
      </c>
      <c r="B553" s="473" t="s">
        <v>191</v>
      </c>
      <c r="C553" s="490" t="s">
        <v>1822</v>
      </c>
      <c r="D553" s="473" t="s">
        <v>1823</v>
      </c>
      <c r="E553" s="484" t="s">
        <v>1824</v>
      </c>
    </row>
    <row r="554" spans="1:5" ht="36" customHeight="1" x14ac:dyDescent="0.4">
      <c r="A554" s="473"/>
      <c r="B554" s="473"/>
      <c r="C554" s="473" t="s">
        <v>1825</v>
      </c>
      <c r="D554" s="473" t="s">
        <v>1826</v>
      </c>
      <c r="E554" s="514" t="s">
        <v>1827</v>
      </c>
    </row>
    <row r="555" spans="1:5" ht="36" customHeight="1" x14ac:dyDescent="0.4">
      <c r="A555" s="473"/>
      <c r="B555" s="473"/>
      <c r="C555" s="473" t="s">
        <v>1828</v>
      </c>
      <c r="D555" s="473" t="s">
        <v>1829</v>
      </c>
      <c r="E555" s="484" t="s">
        <v>1830</v>
      </c>
    </row>
    <row r="556" spans="1:5" ht="36" customHeight="1" x14ac:dyDescent="0.4">
      <c r="A556" s="473"/>
      <c r="B556" s="473"/>
      <c r="C556" s="473" t="s">
        <v>1831</v>
      </c>
      <c r="D556" s="473" t="s">
        <v>1832</v>
      </c>
      <c r="E556" s="484"/>
    </row>
    <row r="557" spans="1:5" ht="36" customHeight="1" x14ac:dyDescent="0.4">
      <c r="A557" s="473"/>
      <c r="B557" s="473"/>
      <c r="C557" s="473" t="s">
        <v>1833</v>
      </c>
      <c r="D557" s="473" t="s">
        <v>1834</v>
      </c>
      <c r="E557" s="475"/>
    </row>
    <row r="558" spans="1:5" ht="36" customHeight="1" x14ac:dyDescent="0.4">
      <c r="A558" s="473"/>
      <c r="B558" s="473"/>
      <c r="C558" s="473" t="s">
        <v>1835</v>
      </c>
      <c r="D558" s="473"/>
      <c r="E558" s="475"/>
    </row>
    <row r="559" spans="1:5" ht="36" customHeight="1" x14ac:dyDescent="0.4">
      <c r="A559" s="473"/>
      <c r="B559" s="473"/>
      <c r="C559" s="473" t="s">
        <v>1836</v>
      </c>
      <c r="D559" s="473" t="s">
        <v>1837</v>
      </c>
      <c r="E559" s="484" t="s">
        <v>1838</v>
      </c>
    </row>
    <row r="560" spans="1:5" ht="36" customHeight="1" x14ac:dyDescent="0.4">
      <c r="A560" s="473"/>
      <c r="B560" s="473"/>
      <c r="C560" s="473" t="s">
        <v>1839</v>
      </c>
      <c r="D560" s="473" t="s">
        <v>1840</v>
      </c>
      <c r="E560" s="514" t="s">
        <v>1841</v>
      </c>
    </row>
    <row r="561" spans="1:5" ht="36" customHeight="1" x14ac:dyDescent="0.4">
      <c r="A561" s="473"/>
      <c r="B561" s="473"/>
      <c r="C561" s="473" t="s">
        <v>1842</v>
      </c>
      <c r="D561" s="473" t="s">
        <v>1843</v>
      </c>
      <c r="E561" s="484" t="s">
        <v>1844</v>
      </c>
    </row>
    <row r="562" spans="1:5" ht="36" customHeight="1" x14ac:dyDescent="0.4">
      <c r="A562" s="473"/>
      <c r="B562" s="473"/>
      <c r="C562" s="473" t="s">
        <v>1845</v>
      </c>
      <c r="D562" s="473" t="s">
        <v>1846</v>
      </c>
      <c r="E562" s="484" t="s">
        <v>1847</v>
      </c>
    </row>
    <row r="563" spans="1:5" ht="36" customHeight="1" x14ac:dyDescent="0.4">
      <c r="A563" s="473"/>
      <c r="B563" s="473"/>
      <c r="C563" s="473" t="s">
        <v>1848</v>
      </c>
      <c r="D563" s="473" t="s">
        <v>1849</v>
      </c>
      <c r="E563" s="514" t="s">
        <v>1850</v>
      </c>
    </row>
    <row r="564" spans="1:5" ht="36" customHeight="1" x14ac:dyDescent="0.4">
      <c r="A564" s="473"/>
      <c r="B564" s="473"/>
      <c r="C564" s="473" t="s">
        <v>1851</v>
      </c>
      <c r="D564" s="475" t="s">
        <v>1852</v>
      </c>
      <c r="E564" s="484" t="s">
        <v>1853</v>
      </c>
    </row>
    <row r="565" spans="1:5" ht="36" customHeight="1" x14ac:dyDescent="0.4">
      <c r="A565" s="473"/>
      <c r="B565" s="473"/>
      <c r="C565" s="473" t="s">
        <v>1854</v>
      </c>
      <c r="D565" s="475" t="s">
        <v>1855</v>
      </c>
      <c r="E565" s="484"/>
    </row>
    <row r="566" spans="1:5" ht="36" customHeight="1" x14ac:dyDescent="0.4">
      <c r="A566" s="473"/>
      <c r="B566" s="473"/>
      <c r="C566" s="473" t="s">
        <v>1856</v>
      </c>
      <c r="D566" s="515" t="s">
        <v>1857</v>
      </c>
      <c r="E566" s="484"/>
    </row>
    <row r="567" spans="1:5" ht="36" customHeight="1" x14ac:dyDescent="0.4">
      <c r="A567" s="473"/>
      <c r="B567" s="473"/>
      <c r="C567" s="473" t="s">
        <v>1858</v>
      </c>
      <c r="D567" s="473"/>
      <c r="E567" s="484"/>
    </row>
    <row r="568" spans="1:5" ht="36" customHeight="1" x14ac:dyDescent="0.4">
      <c r="A568" s="473"/>
      <c r="B568" s="473"/>
      <c r="C568" s="473" t="s">
        <v>1859</v>
      </c>
      <c r="D568" s="515"/>
      <c r="E568" s="475"/>
    </row>
    <row r="569" spans="1:5" ht="36" customHeight="1" x14ac:dyDescent="0.4">
      <c r="A569" s="473"/>
      <c r="B569" s="473"/>
      <c r="C569" s="473" t="s">
        <v>1860</v>
      </c>
      <c r="D569" s="515"/>
      <c r="E569" s="475"/>
    </row>
    <row r="570" spans="1:5" ht="36" customHeight="1" x14ac:dyDescent="0.4">
      <c r="A570" s="473"/>
      <c r="B570" s="473"/>
      <c r="C570" s="473"/>
      <c r="D570" s="515"/>
      <c r="E570" s="475"/>
    </row>
    <row r="571" spans="1:5" ht="36" customHeight="1" x14ac:dyDescent="0.4">
      <c r="A571" s="473" t="s">
        <v>1861</v>
      </c>
      <c r="B571" s="473" t="s">
        <v>193</v>
      </c>
      <c r="C571" s="473" t="s">
        <v>1862</v>
      </c>
      <c r="D571" s="473" t="s">
        <v>1863</v>
      </c>
      <c r="E571" s="475"/>
    </row>
    <row r="572" spans="1:5" ht="36" customHeight="1" x14ac:dyDescent="0.4">
      <c r="A572" s="473"/>
      <c r="B572" s="473"/>
      <c r="C572" s="473" t="s">
        <v>1864</v>
      </c>
      <c r="D572" s="473" t="s">
        <v>1865</v>
      </c>
      <c r="E572" s="475" t="s">
        <v>1018</v>
      </c>
    </row>
    <row r="573" spans="1:5" ht="36" customHeight="1" x14ac:dyDescent="0.4">
      <c r="A573" s="473"/>
      <c r="B573" s="473"/>
      <c r="C573" s="473" t="s">
        <v>1866</v>
      </c>
      <c r="D573" s="477" t="s">
        <v>1867</v>
      </c>
      <c r="E573" s="475"/>
    </row>
    <row r="574" spans="1:5" ht="36" customHeight="1" x14ac:dyDescent="0.4">
      <c r="A574" s="473"/>
      <c r="B574" s="473"/>
      <c r="C574" s="473" t="s">
        <v>1868</v>
      </c>
      <c r="D574" s="477" t="s">
        <v>1869</v>
      </c>
      <c r="E574" s="475"/>
    </row>
    <row r="575" spans="1:5" ht="36" customHeight="1" x14ac:dyDescent="0.4">
      <c r="A575" s="473"/>
      <c r="B575" s="473"/>
      <c r="C575" s="473" t="s">
        <v>1870</v>
      </c>
      <c r="D575" s="477"/>
      <c r="E575" s="475"/>
    </row>
    <row r="576" spans="1:5" ht="36" customHeight="1" x14ac:dyDescent="0.4">
      <c r="A576" s="473"/>
      <c r="B576" s="473"/>
      <c r="C576" s="473" t="s">
        <v>1871</v>
      </c>
      <c r="E576" s="475"/>
    </row>
    <row r="577" spans="1:5" ht="36" customHeight="1" x14ac:dyDescent="0.4">
      <c r="A577" s="473"/>
      <c r="B577" s="473"/>
      <c r="C577" s="473" t="s">
        <v>1872</v>
      </c>
      <c r="D577" s="473"/>
      <c r="E577" s="475"/>
    </row>
    <row r="578" spans="1:5" ht="36" customHeight="1" x14ac:dyDescent="0.4">
      <c r="A578" s="473"/>
      <c r="B578" s="473"/>
      <c r="C578" s="515" t="s">
        <v>1873</v>
      </c>
      <c r="D578" s="473"/>
      <c r="E578" s="475"/>
    </row>
    <row r="579" spans="1:5" ht="36" customHeight="1" x14ac:dyDescent="0.4">
      <c r="A579" s="473"/>
      <c r="B579" s="473"/>
      <c r="C579" s="473"/>
      <c r="D579" s="473"/>
      <c r="E579" s="475"/>
    </row>
    <row r="580" spans="1:5" ht="36" customHeight="1" x14ac:dyDescent="0.4">
      <c r="A580" s="473" t="s">
        <v>1874</v>
      </c>
      <c r="B580" s="473" t="s">
        <v>194</v>
      </c>
      <c r="C580" s="473" t="s">
        <v>1875</v>
      </c>
      <c r="D580" s="485" t="s">
        <v>1876</v>
      </c>
      <c r="E580" s="514" t="s">
        <v>1877</v>
      </c>
    </row>
    <row r="581" spans="1:5" ht="36" customHeight="1" x14ac:dyDescent="0.4">
      <c r="A581" s="473"/>
      <c r="B581" s="473"/>
      <c r="C581" s="473" t="s">
        <v>1878</v>
      </c>
      <c r="D581" s="485" t="s">
        <v>1879</v>
      </c>
      <c r="E581" s="514" t="s">
        <v>1880</v>
      </c>
    </row>
    <row r="582" spans="1:5" ht="36" customHeight="1" x14ac:dyDescent="0.4">
      <c r="A582" s="473"/>
      <c r="B582" s="473"/>
      <c r="C582" s="473" t="s">
        <v>1881</v>
      </c>
      <c r="D582" s="485" t="s">
        <v>1882</v>
      </c>
      <c r="E582" s="504" t="s">
        <v>1883</v>
      </c>
    </row>
    <row r="583" spans="1:5" ht="36" customHeight="1" x14ac:dyDescent="0.4">
      <c r="A583" s="473"/>
      <c r="B583" s="473"/>
      <c r="C583" s="473"/>
      <c r="D583" s="485" t="s">
        <v>1884</v>
      </c>
      <c r="E583" s="504"/>
    </row>
    <row r="584" spans="1:5" ht="36" customHeight="1" x14ac:dyDescent="0.4">
      <c r="A584" s="473"/>
      <c r="B584" s="473"/>
      <c r="C584" s="473"/>
      <c r="D584" s="476"/>
      <c r="E584" s="475"/>
    </row>
    <row r="585" spans="1:5" ht="36" customHeight="1" x14ac:dyDescent="0.4">
      <c r="A585" s="473" t="s">
        <v>1885</v>
      </c>
      <c r="B585" s="473" t="s">
        <v>1886</v>
      </c>
      <c r="C585" s="490" t="s">
        <v>1887</v>
      </c>
      <c r="D585" s="486" t="s">
        <v>1888</v>
      </c>
      <c r="E585" s="475"/>
    </row>
    <row r="586" spans="1:5" ht="36" customHeight="1" x14ac:dyDescent="0.4">
      <c r="A586" s="473"/>
      <c r="B586" s="473" t="s">
        <v>1889</v>
      </c>
      <c r="C586" s="473" t="s">
        <v>1890</v>
      </c>
      <c r="D586" s="486" t="s">
        <v>1891</v>
      </c>
      <c r="E586" s="475"/>
    </row>
    <row r="587" spans="1:5" ht="36" customHeight="1" x14ac:dyDescent="0.4">
      <c r="A587" s="473"/>
      <c r="B587" s="473"/>
      <c r="C587" s="473" t="s">
        <v>1892</v>
      </c>
      <c r="D587" s="473" t="s">
        <v>1893</v>
      </c>
      <c r="E587" s="475"/>
    </row>
    <row r="588" spans="1:5" ht="36" customHeight="1" x14ac:dyDescent="0.4">
      <c r="A588" s="473"/>
      <c r="B588" s="473"/>
      <c r="C588" s="473" t="s">
        <v>1894</v>
      </c>
      <c r="D588" s="473"/>
      <c r="E588" s="475"/>
    </row>
    <row r="589" spans="1:5" ht="36" customHeight="1" x14ac:dyDescent="0.4">
      <c r="A589" s="473"/>
      <c r="B589" s="473"/>
      <c r="C589" s="473" t="s">
        <v>1895</v>
      </c>
      <c r="D589" s="473"/>
      <c r="E589" s="475"/>
    </row>
    <row r="590" spans="1:5" ht="36" customHeight="1" x14ac:dyDescent="0.4">
      <c r="A590" s="473"/>
      <c r="B590" s="473"/>
      <c r="C590" s="473" t="s">
        <v>1896</v>
      </c>
      <c r="D590" s="473"/>
      <c r="E590" s="475"/>
    </row>
    <row r="591" spans="1:5" ht="36" customHeight="1" x14ac:dyDescent="0.4">
      <c r="A591" s="473"/>
      <c r="B591" s="473"/>
      <c r="C591" s="473" t="s">
        <v>1897</v>
      </c>
      <c r="D591" s="473"/>
      <c r="E591" s="475"/>
    </row>
    <row r="592" spans="1:5" ht="36" customHeight="1" x14ac:dyDescent="0.4">
      <c r="A592" s="473"/>
      <c r="B592" s="473"/>
      <c r="C592" s="473" t="s">
        <v>1898</v>
      </c>
      <c r="D592" s="473"/>
      <c r="E592" s="475"/>
    </row>
    <row r="593" spans="1:5" ht="36" customHeight="1" x14ac:dyDescent="0.4">
      <c r="A593" s="473"/>
      <c r="B593" s="473"/>
      <c r="C593" s="495" t="s">
        <v>1899</v>
      </c>
      <c r="D593" s="473"/>
      <c r="E593" s="475"/>
    </row>
    <row r="594" spans="1:5" ht="36" customHeight="1" x14ac:dyDescent="0.4">
      <c r="A594" s="473"/>
      <c r="B594" s="473"/>
      <c r="C594" s="473" t="s">
        <v>1900</v>
      </c>
      <c r="D594" s="473"/>
      <c r="E594" s="475"/>
    </row>
    <row r="595" spans="1:5" ht="36" customHeight="1" x14ac:dyDescent="0.4">
      <c r="A595" s="473"/>
      <c r="B595" s="473"/>
      <c r="C595" s="473" t="s">
        <v>1901</v>
      </c>
      <c r="D595" s="473"/>
      <c r="E595" s="475"/>
    </row>
    <row r="596" spans="1:5" ht="36" customHeight="1" x14ac:dyDescent="0.4">
      <c r="A596" s="473"/>
      <c r="B596" s="473"/>
      <c r="C596" s="473"/>
      <c r="D596" s="473"/>
      <c r="E596" s="475"/>
    </row>
    <row r="597" spans="1:5" ht="36" customHeight="1" x14ac:dyDescent="0.4">
      <c r="A597" s="473" t="s">
        <v>1902</v>
      </c>
      <c r="B597" s="473" t="s">
        <v>1903</v>
      </c>
      <c r="C597" s="473" t="s">
        <v>1904</v>
      </c>
      <c r="D597" s="486" t="s">
        <v>1888</v>
      </c>
      <c r="E597" s="475"/>
    </row>
    <row r="598" spans="1:5" ht="36" customHeight="1" x14ac:dyDescent="0.4">
      <c r="A598" s="473"/>
      <c r="B598" s="473" t="s">
        <v>398</v>
      </c>
      <c r="C598" s="473" t="s">
        <v>1905</v>
      </c>
      <c r="D598" s="486" t="s">
        <v>1891</v>
      </c>
      <c r="E598" s="475"/>
    </row>
    <row r="599" spans="1:5" ht="36" customHeight="1" x14ac:dyDescent="0.4">
      <c r="A599" s="473"/>
      <c r="B599" s="473"/>
      <c r="C599" s="473" t="s">
        <v>1906</v>
      </c>
      <c r="D599" s="473" t="s">
        <v>1893</v>
      </c>
      <c r="E599" s="475"/>
    </row>
    <row r="600" spans="1:5" ht="36" customHeight="1" x14ac:dyDescent="0.4">
      <c r="A600" s="473"/>
      <c r="B600" s="473"/>
      <c r="C600" s="477" t="s">
        <v>1907</v>
      </c>
      <c r="D600" s="473"/>
      <c r="E600" s="475"/>
    </row>
    <row r="601" spans="1:5" ht="36" customHeight="1" x14ac:dyDescent="0.4">
      <c r="A601" s="473"/>
      <c r="B601" s="473"/>
      <c r="C601" s="473" t="s">
        <v>1908</v>
      </c>
      <c r="D601" s="473"/>
      <c r="E601" s="475"/>
    </row>
    <row r="602" spans="1:5" ht="36" customHeight="1" x14ac:dyDescent="0.4">
      <c r="A602" s="473"/>
      <c r="B602" s="473"/>
      <c r="C602" s="473" t="s">
        <v>1909</v>
      </c>
      <c r="D602" s="473"/>
      <c r="E602" s="475"/>
    </row>
    <row r="603" spans="1:5" ht="36" customHeight="1" x14ac:dyDescent="0.4">
      <c r="A603" s="473"/>
      <c r="B603" s="473"/>
      <c r="C603" s="473" t="s">
        <v>1910</v>
      </c>
      <c r="D603" s="473"/>
      <c r="E603" s="475"/>
    </row>
    <row r="604" spans="1:5" ht="36" customHeight="1" x14ac:dyDescent="0.4">
      <c r="A604" s="473"/>
      <c r="B604" s="473"/>
      <c r="C604" s="473"/>
      <c r="D604" s="473"/>
      <c r="E604" s="475"/>
    </row>
    <row r="605" spans="1:5" ht="36" customHeight="1" x14ac:dyDescent="0.4">
      <c r="A605" s="473" t="s">
        <v>1911</v>
      </c>
      <c r="B605" s="473" t="s">
        <v>198</v>
      </c>
      <c r="C605" s="473" t="s">
        <v>1912</v>
      </c>
      <c r="D605" s="473" t="s">
        <v>1913</v>
      </c>
      <c r="E605" s="475"/>
    </row>
    <row r="606" spans="1:5" ht="36" customHeight="1" x14ac:dyDescent="0.4">
      <c r="A606" s="473"/>
      <c r="B606" s="473"/>
      <c r="C606" s="473" t="s">
        <v>1914</v>
      </c>
      <c r="D606" s="473" t="s">
        <v>1915</v>
      </c>
      <c r="E606" s="475"/>
    </row>
    <row r="607" spans="1:5" ht="36" customHeight="1" x14ac:dyDescent="0.4">
      <c r="A607" s="473"/>
      <c r="B607" s="473"/>
      <c r="C607" s="473" t="s">
        <v>1916</v>
      </c>
      <c r="D607" s="473"/>
      <c r="E607" s="475"/>
    </row>
    <row r="608" spans="1:5" ht="36" customHeight="1" x14ac:dyDescent="0.4">
      <c r="A608" s="473"/>
      <c r="B608" s="473"/>
      <c r="C608" s="473" t="s">
        <v>1917</v>
      </c>
      <c r="D608" s="473"/>
      <c r="E608" s="475"/>
    </row>
    <row r="609" spans="1:9" ht="36" customHeight="1" x14ac:dyDescent="0.4">
      <c r="A609" s="473"/>
      <c r="B609" s="473"/>
      <c r="C609" s="473" t="s">
        <v>1918</v>
      </c>
      <c r="D609" s="473"/>
      <c r="E609" s="475"/>
    </row>
    <row r="610" spans="1:9" ht="36" customHeight="1" x14ac:dyDescent="0.4">
      <c r="A610" s="473"/>
      <c r="B610" s="473"/>
      <c r="C610" s="473"/>
      <c r="D610" s="473"/>
      <c r="E610" s="475"/>
    </row>
    <row r="611" spans="1:9" ht="36" customHeight="1" x14ac:dyDescent="0.4">
      <c r="A611" s="473" t="s">
        <v>1919</v>
      </c>
      <c r="B611" s="473" t="s">
        <v>1920</v>
      </c>
      <c r="C611" s="490" t="s">
        <v>1921</v>
      </c>
      <c r="D611" s="473" t="s">
        <v>1922</v>
      </c>
      <c r="E611" s="475"/>
    </row>
    <row r="612" spans="1:9" ht="36" customHeight="1" x14ac:dyDescent="0.4">
      <c r="A612" s="473"/>
      <c r="B612" s="473"/>
      <c r="C612" s="473" t="s">
        <v>1923</v>
      </c>
      <c r="D612" s="473" t="s">
        <v>1924</v>
      </c>
      <c r="E612" s="475"/>
    </row>
    <row r="613" spans="1:9" s="516" customFormat="1" ht="36" customHeight="1" x14ac:dyDescent="0.4">
      <c r="A613" s="473"/>
      <c r="B613" s="473"/>
      <c r="C613" s="473" t="s">
        <v>1925</v>
      </c>
      <c r="D613" s="473" t="s">
        <v>1926</v>
      </c>
      <c r="E613" s="475"/>
      <c r="F613" s="469"/>
      <c r="G613" s="469"/>
      <c r="H613" s="469"/>
      <c r="I613" s="469"/>
    </row>
    <row r="614" spans="1:9" s="516" customFormat="1" ht="36" customHeight="1" x14ac:dyDescent="0.4">
      <c r="A614" s="473"/>
      <c r="B614" s="473"/>
      <c r="C614" s="473" t="s">
        <v>1927</v>
      </c>
      <c r="D614" s="473"/>
      <c r="E614" s="475"/>
      <c r="F614" s="469"/>
      <c r="G614" s="469"/>
      <c r="H614" s="469"/>
      <c r="I614" s="469"/>
    </row>
    <row r="615" spans="1:9" s="516" customFormat="1" ht="36" customHeight="1" x14ac:dyDescent="0.4">
      <c r="A615" s="473"/>
      <c r="B615" s="473"/>
      <c r="C615" s="473" t="s">
        <v>1928</v>
      </c>
      <c r="D615" s="473"/>
      <c r="E615" s="475"/>
      <c r="F615" s="469"/>
      <c r="G615" s="469"/>
      <c r="H615" s="469"/>
      <c r="I615" s="469"/>
    </row>
    <row r="616" spans="1:9" s="516" customFormat="1" ht="36" customHeight="1" x14ac:dyDescent="0.4">
      <c r="A616" s="473"/>
      <c r="B616" s="473"/>
      <c r="C616" s="473" t="s">
        <v>1929</v>
      </c>
      <c r="D616" s="473"/>
      <c r="E616" s="475"/>
      <c r="F616" s="469"/>
      <c r="G616" s="469"/>
      <c r="H616" s="469"/>
      <c r="I616" s="469"/>
    </row>
    <row r="617" spans="1:9" s="516" customFormat="1" ht="36" customHeight="1" x14ac:dyDescent="0.4">
      <c r="A617" s="473"/>
      <c r="B617" s="473"/>
      <c r="C617" s="473" t="s">
        <v>1930</v>
      </c>
      <c r="D617" s="473"/>
      <c r="E617" s="475"/>
      <c r="F617" s="469"/>
      <c r="G617" s="469"/>
      <c r="H617" s="469"/>
      <c r="I617" s="469"/>
    </row>
    <row r="618" spans="1:9" s="516" customFormat="1" ht="36" customHeight="1" x14ac:dyDescent="0.4">
      <c r="A618" s="473"/>
      <c r="B618" s="473"/>
      <c r="C618" s="473" t="s">
        <v>1931</v>
      </c>
      <c r="D618" s="473"/>
      <c r="E618" s="475"/>
      <c r="F618" s="469"/>
      <c r="G618" s="469"/>
      <c r="H618" s="469"/>
      <c r="I618" s="469"/>
    </row>
    <row r="619" spans="1:9" s="516" customFormat="1" ht="36" customHeight="1" x14ac:dyDescent="0.4">
      <c r="A619" s="473"/>
      <c r="B619" s="473"/>
      <c r="C619" s="473" t="s">
        <v>1932</v>
      </c>
      <c r="D619" s="473"/>
      <c r="E619" s="475"/>
      <c r="F619" s="469"/>
      <c r="G619" s="469"/>
      <c r="H619" s="469"/>
      <c r="I619" s="469"/>
    </row>
    <row r="620" spans="1:9" s="516" customFormat="1" ht="36" customHeight="1" x14ac:dyDescent="0.4">
      <c r="A620" s="473"/>
      <c r="B620" s="473"/>
      <c r="C620" s="473" t="s">
        <v>1933</v>
      </c>
      <c r="D620" s="473"/>
      <c r="E620" s="475"/>
      <c r="F620" s="469"/>
      <c r="G620" s="469"/>
      <c r="H620" s="469"/>
      <c r="I620" s="469"/>
    </row>
    <row r="621" spans="1:9" s="516" customFormat="1" ht="36" customHeight="1" x14ac:dyDescent="0.4">
      <c r="A621" s="473"/>
      <c r="B621" s="473"/>
      <c r="C621" s="473" t="s">
        <v>1934</v>
      </c>
      <c r="D621" s="473"/>
      <c r="E621" s="475"/>
      <c r="F621" s="469"/>
      <c r="G621" s="469"/>
      <c r="H621" s="469"/>
      <c r="I621" s="469"/>
    </row>
    <row r="622" spans="1:9" s="516" customFormat="1" ht="36" customHeight="1" x14ac:dyDescent="0.4">
      <c r="A622" s="473"/>
      <c r="B622" s="473"/>
      <c r="C622" s="473" t="s">
        <v>1935</v>
      </c>
      <c r="D622" s="473"/>
      <c r="E622" s="475"/>
      <c r="F622" s="469"/>
      <c r="G622" s="469"/>
      <c r="H622" s="469"/>
      <c r="I622" s="469"/>
    </row>
    <row r="623" spans="1:9" s="516" customFormat="1" ht="36" customHeight="1" x14ac:dyDescent="0.4">
      <c r="A623" s="473"/>
      <c r="B623" s="473"/>
      <c r="C623" s="473" t="s">
        <v>1936</v>
      </c>
      <c r="D623" s="473"/>
      <c r="E623" s="475"/>
      <c r="F623" s="469"/>
      <c r="G623" s="469"/>
      <c r="H623" s="469"/>
      <c r="I623" s="469"/>
    </row>
    <row r="624" spans="1:9" s="516" customFormat="1" ht="36" customHeight="1" x14ac:dyDescent="0.4">
      <c r="A624" s="473"/>
      <c r="B624" s="473"/>
      <c r="C624" s="473" t="s">
        <v>1937</v>
      </c>
      <c r="D624" s="473"/>
      <c r="E624" s="475"/>
      <c r="F624" s="469"/>
      <c r="G624" s="469"/>
      <c r="H624" s="469"/>
      <c r="I624" s="469"/>
    </row>
    <row r="625" spans="1:9" s="516" customFormat="1" ht="36" customHeight="1" x14ac:dyDescent="0.4">
      <c r="A625" s="473"/>
      <c r="B625" s="473"/>
      <c r="C625" s="473"/>
      <c r="D625" s="473"/>
      <c r="E625" s="475"/>
      <c r="F625" s="469"/>
      <c r="G625" s="469"/>
      <c r="H625" s="469"/>
      <c r="I625" s="469"/>
    </row>
    <row r="626" spans="1:9" s="516" customFormat="1" ht="36" customHeight="1" x14ac:dyDescent="0.4">
      <c r="A626" s="473" t="s">
        <v>1938</v>
      </c>
      <c r="B626" s="473" t="s">
        <v>1939</v>
      </c>
      <c r="C626" s="473" t="s">
        <v>1940</v>
      </c>
      <c r="D626" s="490" t="s">
        <v>1941</v>
      </c>
      <c r="E626" s="484"/>
      <c r="F626" s="469"/>
      <c r="G626" s="469"/>
      <c r="H626" s="469"/>
      <c r="I626" s="469"/>
    </row>
    <row r="627" spans="1:9" s="516" customFormat="1" ht="36" customHeight="1" x14ac:dyDescent="0.4">
      <c r="A627" s="473"/>
      <c r="B627" s="473" t="s">
        <v>1942</v>
      </c>
      <c r="C627" s="473" t="s">
        <v>1943</v>
      </c>
      <c r="D627" s="490" t="s">
        <v>1944</v>
      </c>
      <c r="E627" s="484"/>
      <c r="F627" s="469"/>
      <c r="G627" s="469"/>
      <c r="H627" s="469"/>
      <c r="I627" s="469"/>
    </row>
    <row r="628" spans="1:9" s="516" customFormat="1" ht="36" customHeight="1" x14ac:dyDescent="0.4">
      <c r="A628" s="473"/>
      <c r="B628" s="473"/>
      <c r="C628" s="473" t="s">
        <v>1945</v>
      </c>
      <c r="D628" s="498" t="s">
        <v>1551</v>
      </c>
      <c r="E628" s="484"/>
      <c r="F628" s="469"/>
      <c r="G628" s="469"/>
      <c r="H628" s="469"/>
      <c r="I628" s="469"/>
    </row>
    <row r="629" spans="1:9" s="516" customFormat="1" ht="36" customHeight="1" x14ac:dyDescent="0.4">
      <c r="A629" s="473"/>
      <c r="B629" s="473"/>
      <c r="C629" s="473" t="s">
        <v>1946</v>
      </c>
      <c r="D629" s="473"/>
      <c r="E629" s="484"/>
      <c r="F629" s="469"/>
      <c r="G629" s="469"/>
      <c r="H629" s="469"/>
      <c r="I629" s="469"/>
    </row>
    <row r="630" spans="1:9" s="516" customFormat="1" ht="36" customHeight="1" x14ac:dyDescent="0.4">
      <c r="A630" s="473"/>
      <c r="B630" s="473"/>
      <c r="C630" s="475" t="s">
        <v>1947</v>
      </c>
      <c r="D630" s="473"/>
      <c r="E630" s="484"/>
      <c r="F630" s="469"/>
      <c r="G630" s="469"/>
      <c r="H630" s="469"/>
      <c r="I630" s="469"/>
    </row>
    <row r="631" spans="1:9" ht="36" customHeight="1" x14ac:dyDescent="0.4">
      <c r="A631" s="473"/>
      <c r="B631" s="473"/>
      <c r="C631" s="475" t="s">
        <v>1948</v>
      </c>
      <c r="D631" s="473"/>
      <c r="E631" s="500"/>
    </row>
    <row r="632" spans="1:9" ht="36" customHeight="1" x14ac:dyDescent="0.4">
      <c r="A632" s="473"/>
      <c r="B632" s="473"/>
      <c r="C632" s="473"/>
      <c r="D632" s="473"/>
      <c r="E632" s="500"/>
    </row>
    <row r="633" spans="1:9" ht="36" customHeight="1" x14ac:dyDescent="0.4">
      <c r="A633" s="473" t="s">
        <v>1949</v>
      </c>
      <c r="B633" s="473" t="s">
        <v>1950</v>
      </c>
      <c r="C633" s="473" t="s">
        <v>1951</v>
      </c>
      <c r="D633" s="495" t="s">
        <v>1952</v>
      </c>
      <c r="E633" s="475"/>
    </row>
    <row r="634" spans="1:9" ht="36" customHeight="1" x14ac:dyDescent="0.4">
      <c r="A634" s="473"/>
      <c r="B634" s="473" t="s">
        <v>1953</v>
      </c>
      <c r="C634" s="473" t="s">
        <v>1954</v>
      </c>
      <c r="D634" s="473" t="s">
        <v>1955</v>
      </c>
      <c r="E634" s="475"/>
    </row>
    <row r="635" spans="1:9" ht="36" customHeight="1" x14ac:dyDescent="0.4">
      <c r="A635" s="473"/>
      <c r="B635" s="473"/>
      <c r="C635" s="473" t="s">
        <v>1956</v>
      </c>
      <c r="D635" s="495" t="s">
        <v>1957</v>
      </c>
      <c r="E635" s="475"/>
    </row>
    <row r="636" spans="1:9" ht="36" customHeight="1" x14ac:dyDescent="0.4">
      <c r="A636" s="473"/>
      <c r="B636" s="473"/>
      <c r="C636" s="473"/>
      <c r="D636" s="473" t="s">
        <v>1958</v>
      </c>
      <c r="E636" s="475"/>
    </row>
    <row r="637" spans="1:9" s="477" customFormat="1" ht="36" customHeight="1" x14ac:dyDescent="0.4">
      <c r="A637" s="473"/>
      <c r="B637" s="473"/>
      <c r="C637" s="473"/>
      <c r="D637" s="473" t="s">
        <v>1959</v>
      </c>
      <c r="E637" s="475"/>
    </row>
    <row r="638" spans="1:9" s="477" customFormat="1" ht="36" customHeight="1" x14ac:dyDescent="0.4">
      <c r="A638" s="473"/>
      <c r="B638" s="473"/>
      <c r="C638" s="473"/>
      <c r="D638" s="473"/>
      <c r="E638" s="475"/>
    </row>
    <row r="639" spans="1:9" s="477" customFormat="1" ht="36" customHeight="1" x14ac:dyDescent="0.4">
      <c r="A639" s="473"/>
      <c r="B639" s="473"/>
      <c r="C639" s="473"/>
      <c r="D639" s="473"/>
      <c r="E639" s="475"/>
    </row>
    <row r="640" spans="1:9" ht="36" customHeight="1" x14ac:dyDescent="0.4">
      <c r="A640" s="473" t="s">
        <v>1960</v>
      </c>
      <c r="B640" s="473" t="s">
        <v>203</v>
      </c>
      <c r="C640" s="473" t="s">
        <v>1961</v>
      </c>
      <c r="D640" s="473" t="s">
        <v>1962</v>
      </c>
      <c r="E640" s="475"/>
    </row>
    <row r="641" spans="1:9" ht="36" customHeight="1" x14ac:dyDescent="0.4">
      <c r="A641" s="473"/>
      <c r="B641" s="473"/>
      <c r="C641" s="473" t="s">
        <v>1963</v>
      </c>
      <c r="D641" s="473"/>
      <c r="E641" s="475"/>
    </row>
    <row r="642" spans="1:9" ht="36" customHeight="1" x14ac:dyDescent="0.4">
      <c r="A642" s="473"/>
      <c r="B642" s="473"/>
      <c r="C642" s="473" t="s">
        <v>1964</v>
      </c>
      <c r="D642" s="473"/>
      <c r="E642" s="475"/>
    </row>
    <row r="643" spans="1:9" ht="36" customHeight="1" x14ac:dyDescent="0.4">
      <c r="A643" s="473"/>
      <c r="B643" s="473"/>
      <c r="C643" s="473" t="s">
        <v>1965</v>
      </c>
      <c r="D643" s="473"/>
      <c r="E643" s="475"/>
    </row>
    <row r="644" spans="1:9" ht="36" customHeight="1" x14ac:dyDescent="0.4">
      <c r="A644" s="473"/>
      <c r="B644" s="473"/>
      <c r="C644" s="473" t="s">
        <v>1966</v>
      </c>
      <c r="D644" s="473"/>
      <c r="E644" s="475"/>
    </row>
    <row r="645" spans="1:9" ht="36" customHeight="1" x14ac:dyDescent="0.4">
      <c r="A645" s="473"/>
      <c r="B645" s="473"/>
      <c r="C645" s="473" t="s">
        <v>1967</v>
      </c>
      <c r="D645" s="473"/>
      <c r="E645" s="475"/>
    </row>
    <row r="646" spans="1:9" ht="36" customHeight="1" x14ac:dyDescent="0.4">
      <c r="A646" s="473"/>
      <c r="B646" s="473"/>
      <c r="C646" s="473" t="s">
        <v>1968</v>
      </c>
      <c r="D646" s="473"/>
      <c r="E646" s="475"/>
    </row>
    <row r="647" spans="1:9" ht="36" customHeight="1" x14ac:dyDescent="0.4">
      <c r="A647" s="473"/>
      <c r="B647" s="473"/>
      <c r="C647" s="473" t="s">
        <v>1969</v>
      </c>
      <c r="D647" s="473"/>
      <c r="E647" s="475"/>
    </row>
    <row r="648" spans="1:9" ht="36" customHeight="1" x14ac:dyDescent="0.4">
      <c r="A648" s="473"/>
      <c r="B648" s="473"/>
      <c r="C648" s="473"/>
      <c r="D648" s="473"/>
      <c r="E648" s="475"/>
    </row>
    <row r="649" spans="1:9" ht="36" customHeight="1" x14ac:dyDescent="0.4">
      <c r="A649" s="517" t="s">
        <v>1970</v>
      </c>
      <c r="B649" s="473" t="s">
        <v>1971</v>
      </c>
      <c r="C649" s="473" t="s">
        <v>1972</v>
      </c>
      <c r="D649" s="473" t="s">
        <v>1973</v>
      </c>
      <c r="E649" s="475"/>
    </row>
    <row r="650" spans="1:9" ht="36" customHeight="1" x14ac:dyDescent="0.4">
      <c r="A650" s="473"/>
      <c r="B650" s="473" t="s">
        <v>1974</v>
      </c>
      <c r="C650" s="473" t="s">
        <v>1975</v>
      </c>
      <c r="D650" s="473"/>
      <c r="E650" s="475"/>
    </row>
    <row r="651" spans="1:9" ht="36" customHeight="1" x14ac:dyDescent="0.4">
      <c r="A651" s="473"/>
      <c r="B651" s="473"/>
      <c r="C651" s="473" t="s">
        <v>1976</v>
      </c>
      <c r="D651" s="473"/>
      <c r="E651" s="475"/>
    </row>
    <row r="652" spans="1:9" ht="36" customHeight="1" x14ac:dyDescent="0.4">
      <c r="A652" s="473"/>
      <c r="B652" s="473"/>
      <c r="C652" s="473" t="s">
        <v>1977</v>
      </c>
      <c r="D652" s="473"/>
      <c r="E652" s="475"/>
    </row>
    <row r="653" spans="1:9" ht="36" customHeight="1" x14ac:dyDescent="0.4">
      <c r="A653" s="473"/>
      <c r="B653" s="473"/>
      <c r="C653" s="473" t="s">
        <v>1978</v>
      </c>
      <c r="D653" s="473"/>
      <c r="E653" s="475"/>
    </row>
    <row r="654" spans="1:9" s="516" customFormat="1" ht="36" customHeight="1" x14ac:dyDescent="0.4">
      <c r="A654" s="473"/>
      <c r="B654" s="473"/>
      <c r="C654" s="473" t="s">
        <v>1979</v>
      </c>
      <c r="D654" s="473"/>
      <c r="E654" s="475"/>
      <c r="F654" s="469"/>
      <c r="G654" s="469"/>
      <c r="H654" s="469"/>
      <c r="I654" s="469"/>
    </row>
    <row r="655" spans="1:9" s="516" customFormat="1" ht="36" customHeight="1" x14ac:dyDescent="0.4">
      <c r="A655" s="473"/>
      <c r="B655" s="473"/>
      <c r="C655" s="473" t="s">
        <v>1980</v>
      </c>
      <c r="D655" s="473"/>
      <c r="E655" s="475"/>
      <c r="F655" s="469"/>
      <c r="G655" s="469"/>
      <c r="H655" s="469"/>
      <c r="I655" s="469"/>
    </row>
    <row r="656" spans="1:9" s="516" customFormat="1" ht="36" customHeight="1" x14ac:dyDescent="0.4">
      <c r="A656" s="473"/>
      <c r="B656" s="473"/>
      <c r="C656" s="473" t="s">
        <v>1981</v>
      </c>
      <c r="D656" s="473"/>
      <c r="E656" s="475"/>
      <c r="F656" s="469"/>
      <c r="G656" s="469"/>
      <c r="H656" s="469"/>
      <c r="I656" s="469"/>
    </row>
    <row r="657" spans="1:9" s="516" customFormat="1" ht="36" customHeight="1" x14ac:dyDescent="0.4">
      <c r="A657" s="473"/>
      <c r="B657" s="473"/>
      <c r="C657" s="473"/>
      <c r="D657" s="473"/>
      <c r="E657" s="475"/>
      <c r="F657" s="469"/>
      <c r="G657" s="469"/>
      <c r="H657" s="469"/>
      <c r="I657" s="469"/>
    </row>
    <row r="658" spans="1:9" s="516" customFormat="1" ht="36" customHeight="1" x14ac:dyDescent="0.4">
      <c r="A658" s="473" t="s">
        <v>1982</v>
      </c>
      <c r="B658" s="473" t="s">
        <v>1983</v>
      </c>
      <c r="C658" s="473" t="s">
        <v>1984</v>
      </c>
      <c r="D658" s="473" t="s">
        <v>1985</v>
      </c>
      <c r="E658" s="475"/>
      <c r="F658" s="469"/>
      <c r="G658" s="469"/>
      <c r="H658" s="469"/>
      <c r="I658" s="469"/>
    </row>
    <row r="659" spans="1:9" s="516" customFormat="1" ht="36" customHeight="1" x14ac:dyDescent="0.4">
      <c r="A659" s="473"/>
      <c r="B659" s="473" t="s">
        <v>1986</v>
      </c>
      <c r="C659" s="473" t="s">
        <v>1987</v>
      </c>
      <c r="D659" s="475" t="s">
        <v>1988</v>
      </c>
      <c r="E659" s="475"/>
      <c r="F659" s="469"/>
      <c r="G659" s="469"/>
      <c r="H659" s="469"/>
      <c r="I659" s="469"/>
    </row>
    <row r="660" spans="1:9" s="516" customFormat="1" ht="36" customHeight="1" x14ac:dyDescent="0.4">
      <c r="A660" s="473"/>
      <c r="B660" s="473"/>
      <c r="C660" s="473" t="s">
        <v>1989</v>
      </c>
      <c r="D660" s="500"/>
      <c r="E660" s="475"/>
      <c r="F660" s="469"/>
      <c r="G660" s="469"/>
      <c r="H660" s="469"/>
      <c r="I660" s="469"/>
    </row>
    <row r="661" spans="1:9" s="516" customFormat="1" ht="36" customHeight="1" x14ac:dyDescent="0.4">
      <c r="A661" s="473"/>
      <c r="B661" s="473"/>
      <c r="C661" s="473"/>
      <c r="D661" s="473"/>
      <c r="E661" s="475"/>
      <c r="F661" s="469"/>
      <c r="G661" s="469"/>
      <c r="H661" s="469"/>
      <c r="I661" s="469"/>
    </row>
    <row r="662" spans="1:9" s="516" customFormat="1" ht="36" customHeight="1" x14ac:dyDescent="0.4">
      <c r="A662" s="473" t="s">
        <v>1990</v>
      </c>
      <c r="B662" s="473" t="s">
        <v>1991</v>
      </c>
      <c r="C662" s="473" t="s">
        <v>1992</v>
      </c>
      <c r="D662" s="473" t="s">
        <v>1993</v>
      </c>
      <c r="E662" s="475"/>
      <c r="F662" s="469"/>
      <c r="G662" s="469"/>
      <c r="H662" s="469"/>
      <c r="I662" s="469"/>
    </row>
    <row r="663" spans="1:9" s="516" customFormat="1" ht="36" customHeight="1" x14ac:dyDescent="0.4">
      <c r="A663" s="473"/>
      <c r="B663" s="473"/>
      <c r="C663" s="473" t="s">
        <v>1994</v>
      </c>
      <c r="D663" s="473"/>
      <c r="E663" s="475"/>
      <c r="F663" s="469"/>
      <c r="G663" s="469"/>
      <c r="H663" s="469"/>
      <c r="I663" s="469"/>
    </row>
    <row r="664" spans="1:9" s="516" customFormat="1" ht="36" customHeight="1" x14ac:dyDescent="0.4">
      <c r="A664" s="473"/>
      <c r="B664" s="473"/>
      <c r="C664" s="473" t="s">
        <v>1995</v>
      </c>
      <c r="D664" s="473" t="s">
        <v>1551</v>
      </c>
      <c r="E664" s="475"/>
      <c r="F664" s="469"/>
      <c r="G664" s="469"/>
      <c r="H664" s="469"/>
      <c r="I664" s="469"/>
    </row>
    <row r="665" spans="1:9" s="516" customFormat="1" ht="36" customHeight="1" x14ac:dyDescent="0.4">
      <c r="A665" s="473"/>
      <c r="B665" s="473"/>
      <c r="C665" s="473" t="s">
        <v>1996</v>
      </c>
      <c r="D665" s="473"/>
      <c r="E665" s="475"/>
      <c r="F665" s="469"/>
      <c r="G665" s="469"/>
      <c r="H665" s="469"/>
      <c r="I665" s="469"/>
    </row>
    <row r="666" spans="1:9" s="516" customFormat="1" ht="36" customHeight="1" x14ac:dyDescent="0.4">
      <c r="A666" s="473"/>
      <c r="B666" s="473"/>
      <c r="C666" s="473" t="s">
        <v>1997</v>
      </c>
      <c r="D666" s="473"/>
      <c r="E666" s="475"/>
      <c r="F666" s="469"/>
      <c r="G666" s="469"/>
      <c r="H666" s="469"/>
      <c r="I666" s="469"/>
    </row>
    <row r="667" spans="1:9" s="516" customFormat="1" ht="36" customHeight="1" x14ac:dyDescent="0.4">
      <c r="A667" s="473"/>
      <c r="B667" s="473"/>
      <c r="C667" s="473" t="s">
        <v>1998</v>
      </c>
      <c r="D667" s="473"/>
      <c r="E667" s="475"/>
      <c r="F667" s="469"/>
      <c r="G667" s="469"/>
      <c r="H667" s="469"/>
      <c r="I667" s="469"/>
    </row>
    <row r="668" spans="1:9" s="516" customFormat="1" ht="36" customHeight="1" x14ac:dyDescent="0.4">
      <c r="A668" s="473"/>
      <c r="B668" s="473"/>
      <c r="C668" s="473" t="s">
        <v>1999</v>
      </c>
      <c r="D668" s="473"/>
      <c r="E668" s="475"/>
      <c r="F668" s="469"/>
      <c r="G668" s="469"/>
      <c r="H668" s="469"/>
      <c r="I668" s="469"/>
    </row>
    <row r="669" spans="1:9" s="516" customFormat="1" ht="36" customHeight="1" x14ac:dyDescent="0.4">
      <c r="A669" s="473"/>
      <c r="B669" s="473"/>
      <c r="C669" s="473" t="s">
        <v>2000</v>
      </c>
      <c r="D669" s="473"/>
      <c r="E669" s="475"/>
      <c r="F669" s="469"/>
      <c r="G669" s="469"/>
      <c r="H669" s="469"/>
      <c r="I669" s="469"/>
    </row>
    <row r="670" spans="1:9" s="516" customFormat="1" ht="36" customHeight="1" x14ac:dyDescent="0.4">
      <c r="A670" s="473"/>
      <c r="B670" s="473"/>
      <c r="C670" s="473" t="s">
        <v>2001</v>
      </c>
      <c r="D670" s="473"/>
      <c r="E670" s="475"/>
      <c r="F670" s="469"/>
      <c r="G670" s="469"/>
      <c r="H670" s="469"/>
      <c r="I670" s="469"/>
    </row>
    <row r="671" spans="1:9" s="516" customFormat="1" ht="36" customHeight="1" x14ac:dyDescent="0.4">
      <c r="A671" s="473"/>
      <c r="B671" s="473"/>
      <c r="C671" s="473" t="s">
        <v>2002</v>
      </c>
      <c r="D671" s="473"/>
      <c r="E671" s="475"/>
      <c r="F671" s="469"/>
      <c r="G671" s="469"/>
      <c r="H671" s="469"/>
      <c r="I671" s="469"/>
    </row>
    <row r="672" spans="1:9" s="516" customFormat="1" ht="36" customHeight="1" x14ac:dyDescent="0.4">
      <c r="A672" s="473"/>
      <c r="B672" s="473"/>
      <c r="C672" s="473" t="s">
        <v>2003</v>
      </c>
      <c r="D672" s="473"/>
      <c r="E672" s="475"/>
      <c r="F672" s="469"/>
      <c r="G672" s="469"/>
      <c r="H672" s="469"/>
      <c r="I672" s="469"/>
    </row>
    <row r="673" spans="1:9" s="516" customFormat="1" ht="36" customHeight="1" x14ac:dyDescent="0.4">
      <c r="A673" s="473"/>
      <c r="B673" s="473"/>
      <c r="C673" s="473" t="s">
        <v>2004</v>
      </c>
      <c r="D673" s="473"/>
      <c r="E673" s="475"/>
      <c r="F673" s="469"/>
      <c r="G673" s="469"/>
      <c r="H673" s="469"/>
      <c r="I673" s="469"/>
    </row>
    <row r="674" spans="1:9" s="516" customFormat="1" ht="36" customHeight="1" x14ac:dyDescent="0.4">
      <c r="A674" s="473"/>
      <c r="B674" s="473"/>
      <c r="C674" s="473" t="s">
        <v>2005</v>
      </c>
      <c r="D674" s="473"/>
      <c r="E674" s="475"/>
      <c r="F674" s="469"/>
      <c r="G674" s="469"/>
      <c r="H674" s="469"/>
      <c r="I674" s="469"/>
    </row>
    <row r="675" spans="1:9" s="516" customFormat="1" ht="36" customHeight="1" x14ac:dyDescent="0.4">
      <c r="A675" s="473"/>
      <c r="B675" s="473"/>
      <c r="C675" s="473" t="s">
        <v>2006</v>
      </c>
      <c r="D675" s="473"/>
      <c r="E675" s="475"/>
      <c r="F675" s="469"/>
      <c r="G675" s="469"/>
      <c r="H675" s="469"/>
      <c r="I675" s="469"/>
    </row>
    <row r="676" spans="1:9" s="516" customFormat="1" ht="36" customHeight="1" x14ac:dyDescent="0.4">
      <c r="A676" s="473"/>
      <c r="B676" s="473"/>
      <c r="C676" s="473" t="s">
        <v>2007</v>
      </c>
      <c r="D676" s="473"/>
      <c r="E676" s="475"/>
      <c r="F676" s="469"/>
      <c r="G676" s="469"/>
      <c r="H676" s="469"/>
      <c r="I676" s="469"/>
    </row>
    <row r="677" spans="1:9" s="516" customFormat="1" ht="36" customHeight="1" x14ac:dyDescent="0.4">
      <c r="A677" s="473"/>
      <c r="B677" s="473"/>
      <c r="C677" s="473" t="s">
        <v>2008</v>
      </c>
      <c r="D677" s="473"/>
      <c r="E677" s="475"/>
      <c r="F677" s="469"/>
      <c r="G677" s="469"/>
      <c r="H677" s="469"/>
      <c r="I677" s="469"/>
    </row>
    <row r="678" spans="1:9" s="516" customFormat="1" ht="36" customHeight="1" x14ac:dyDescent="0.4">
      <c r="A678" s="473"/>
      <c r="B678" s="473"/>
      <c r="C678" s="473" t="s">
        <v>2009</v>
      </c>
      <c r="D678" s="473"/>
      <c r="E678" s="475"/>
      <c r="F678" s="469"/>
      <c r="G678" s="469"/>
      <c r="H678" s="469"/>
      <c r="I678" s="469"/>
    </row>
    <row r="679" spans="1:9" s="516" customFormat="1" ht="36" customHeight="1" x14ac:dyDescent="0.4">
      <c r="A679" s="473"/>
      <c r="B679" s="473"/>
      <c r="C679" s="473" t="s">
        <v>2010</v>
      </c>
      <c r="D679" s="473"/>
      <c r="E679" s="475"/>
      <c r="F679" s="469"/>
      <c r="G679" s="469"/>
      <c r="H679" s="469"/>
      <c r="I679" s="469"/>
    </row>
    <row r="680" spans="1:9" s="516" customFormat="1" ht="36" customHeight="1" x14ac:dyDescent="0.4">
      <c r="A680" s="473"/>
      <c r="B680" s="473"/>
      <c r="C680" s="473" t="s">
        <v>2011</v>
      </c>
      <c r="D680" s="473"/>
      <c r="E680" s="475"/>
      <c r="F680" s="469"/>
      <c r="G680" s="469"/>
      <c r="H680" s="469"/>
      <c r="I680" s="469"/>
    </row>
    <row r="681" spans="1:9" s="516" customFormat="1" ht="36" customHeight="1" x14ac:dyDescent="0.4">
      <c r="A681" s="473"/>
      <c r="B681" s="473"/>
      <c r="C681" s="473" t="s">
        <v>2012</v>
      </c>
      <c r="D681" s="473"/>
      <c r="E681" s="475"/>
      <c r="F681" s="469"/>
      <c r="G681" s="469"/>
      <c r="H681" s="469"/>
      <c r="I681" s="469"/>
    </row>
    <row r="682" spans="1:9" s="516" customFormat="1" ht="36" customHeight="1" x14ac:dyDescent="0.4">
      <c r="A682" s="473"/>
      <c r="B682" s="473"/>
      <c r="C682" s="473" t="s">
        <v>2013</v>
      </c>
      <c r="D682" s="473"/>
      <c r="E682" s="475"/>
      <c r="F682" s="469"/>
      <c r="G682" s="469"/>
      <c r="H682" s="469"/>
      <c r="I682" s="469"/>
    </row>
    <row r="683" spans="1:9" s="516" customFormat="1" ht="36" customHeight="1" x14ac:dyDescent="0.4">
      <c r="A683" s="473"/>
      <c r="B683" s="473"/>
      <c r="C683" s="473" t="s">
        <v>2014</v>
      </c>
      <c r="D683" s="473"/>
      <c r="E683" s="475"/>
      <c r="F683" s="469"/>
      <c r="G683" s="469"/>
      <c r="H683" s="469"/>
      <c r="I683" s="469"/>
    </row>
    <row r="684" spans="1:9" s="516" customFormat="1" ht="36" customHeight="1" x14ac:dyDescent="0.4">
      <c r="A684" s="473"/>
      <c r="B684" s="473"/>
      <c r="C684" s="473" t="s">
        <v>2015</v>
      </c>
      <c r="D684" s="473"/>
      <c r="E684" s="475"/>
      <c r="F684" s="469"/>
      <c r="G684" s="469"/>
      <c r="H684" s="469"/>
      <c r="I684" s="469"/>
    </row>
    <row r="685" spans="1:9" s="516" customFormat="1" ht="36" customHeight="1" x14ac:dyDescent="0.4">
      <c r="A685" s="473"/>
      <c r="B685" s="473"/>
      <c r="C685" s="473"/>
      <c r="D685" s="473"/>
      <c r="E685" s="475"/>
      <c r="F685" s="469"/>
      <c r="G685" s="469"/>
      <c r="H685" s="469"/>
      <c r="I685" s="469"/>
    </row>
    <row r="686" spans="1:9" s="516" customFormat="1" ht="36" customHeight="1" x14ac:dyDescent="0.4">
      <c r="A686" s="473" t="s">
        <v>2016</v>
      </c>
      <c r="B686" s="473" t="s">
        <v>209</v>
      </c>
      <c r="C686" s="473" t="s">
        <v>1972</v>
      </c>
      <c r="D686" s="473" t="s">
        <v>2017</v>
      </c>
      <c r="E686" s="475"/>
      <c r="F686" s="469"/>
      <c r="G686" s="469"/>
      <c r="H686" s="469"/>
      <c r="I686" s="469"/>
    </row>
    <row r="687" spans="1:9" s="516" customFormat="1" ht="36" customHeight="1" x14ac:dyDescent="0.4">
      <c r="A687" s="473"/>
      <c r="B687" s="473"/>
      <c r="C687" s="473" t="s">
        <v>1975</v>
      </c>
      <c r="D687" s="473" t="s">
        <v>1551</v>
      </c>
      <c r="E687" s="475"/>
      <c r="F687" s="469"/>
      <c r="G687" s="469"/>
      <c r="H687" s="469"/>
      <c r="I687" s="469"/>
    </row>
    <row r="688" spans="1:9" s="516" customFormat="1" ht="36" customHeight="1" x14ac:dyDescent="0.4">
      <c r="A688" s="473"/>
      <c r="B688" s="473"/>
      <c r="C688" s="473" t="s">
        <v>2018</v>
      </c>
      <c r="D688" s="473"/>
      <c r="E688" s="475"/>
      <c r="F688" s="469"/>
      <c r="G688" s="469"/>
      <c r="H688" s="469"/>
      <c r="I688" s="469"/>
    </row>
    <row r="689" spans="1:9" s="516" customFormat="1" ht="36" customHeight="1" x14ac:dyDescent="0.4">
      <c r="A689" s="473"/>
      <c r="B689" s="473"/>
      <c r="C689" s="473" t="s">
        <v>2019</v>
      </c>
      <c r="D689" s="473"/>
      <c r="E689" s="475"/>
      <c r="F689" s="469"/>
      <c r="G689" s="469"/>
      <c r="H689" s="469"/>
      <c r="I689" s="469"/>
    </row>
    <row r="690" spans="1:9" s="516" customFormat="1" ht="36" customHeight="1" x14ac:dyDescent="0.4">
      <c r="A690" s="473"/>
      <c r="B690" s="473"/>
      <c r="C690" s="473" t="s">
        <v>2020</v>
      </c>
      <c r="D690" s="473"/>
      <c r="E690" s="475"/>
      <c r="F690" s="469"/>
      <c r="G690" s="469"/>
      <c r="H690" s="469"/>
      <c r="I690" s="469"/>
    </row>
    <row r="691" spans="1:9" s="516" customFormat="1" ht="36" customHeight="1" x14ac:dyDescent="0.4">
      <c r="A691" s="473"/>
      <c r="B691" s="473"/>
      <c r="C691" s="473" t="s">
        <v>2021</v>
      </c>
      <c r="D691" s="473"/>
      <c r="E691" s="475"/>
      <c r="F691" s="469"/>
      <c r="G691" s="469"/>
      <c r="H691" s="469"/>
      <c r="I691" s="469"/>
    </row>
    <row r="692" spans="1:9" s="516" customFormat="1" ht="36" customHeight="1" x14ac:dyDescent="0.4">
      <c r="A692" s="473"/>
      <c r="B692" s="473"/>
      <c r="C692" s="473"/>
      <c r="D692" s="473"/>
      <c r="E692" s="475"/>
      <c r="F692" s="469"/>
      <c r="G692" s="469"/>
      <c r="H692" s="469"/>
      <c r="I692" s="469"/>
    </row>
    <row r="693" spans="1:9" s="516" customFormat="1" ht="36" customHeight="1" x14ac:dyDescent="0.4">
      <c r="A693" s="473" t="s">
        <v>2022</v>
      </c>
      <c r="B693" s="473" t="s">
        <v>220</v>
      </c>
      <c r="C693" s="473" t="s">
        <v>2023</v>
      </c>
      <c r="D693" s="488" t="s">
        <v>2024</v>
      </c>
      <c r="E693" s="475"/>
      <c r="F693" s="469"/>
      <c r="G693" s="469"/>
      <c r="H693" s="469"/>
      <c r="I693" s="469"/>
    </row>
    <row r="694" spans="1:9" s="516" customFormat="1" ht="36" customHeight="1" x14ac:dyDescent="0.4">
      <c r="A694" s="473"/>
      <c r="B694" s="473"/>
      <c r="C694" s="473" t="s">
        <v>2025</v>
      </c>
      <c r="D694" s="473"/>
      <c r="E694" s="475"/>
      <c r="F694" s="469"/>
      <c r="G694" s="469"/>
      <c r="H694" s="469"/>
      <c r="I694" s="469"/>
    </row>
    <row r="695" spans="1:9" s="516" customFormat="1" ht="36" customHeight="1" x14ac:dyDescent="0.4">
      <c r="A695" s="473"/>
      <c r="B695" s="473"/>
      <c r="C695" s="473"/>
      <c r="D695" s="473"/>
      <c r="E695" s="475"/>
      <c r="F695" s="469"/>
      <c r="G695" s="469"/>
      <c r="H695" s="469"/>
      <c r="I695" s="469"/>
    </row>
    <row r="696" spans="1:9" s="516" customFormat="1" ht="36" customHeight="1" x14ac:dyDescent="0.4">
      <c r="A696" s="473" t="s">
        <v>2026</v>
      </c>
      <c r="B696" s="473" t="s">
        <v>221</v>
      </c>
      <c r="C696" s="473" t="s">
        <v>2027</v>
      </c>
      <c r="D696" s="473"/>
      <c r="E696" s="475"/>
      <c r="F696" s="469"/>
      <c r="G696" s="469"/>
      <c r="H696" s="469"/>
      <c r="I696" s="469"/>
    </row>
    <row r="697" spans="1:9" s="516" customFormat="1" ht="36" customHeight="1" x14ac:dyDescent="0.4">
      <c r="A697" s="473"/>
      <c r="B697" s="473"/>
      <c r="C697" s="473" t="s">
        <v>2028</v>
      </c>
      <c r="D697" s="473"/>
      <c r="E697" s="475"/>
      <c r="F697" s="469"/>
      <c r="G697" s="469"/>
      <c r="H697" s="469"/>
      <c r="I697" s="469"/>
    </row>
    <row r="698" spans="1:9" s="516" customFormat="1" ht="36" customHeight="1" x14ac:dyDescent="0.4">
      <c r="A698" s="473"/>
      <c r="B698" s="473"/>
      <c r="C698" s="473"/>
      <c r="D698" s="473"/>
      <c r="E698" s="475"/>
      <c r="F698" s="469"/>
      <c r="G698" s="469"/>
      <c r="H698" s="469"/>
      <c r="I698" s="469"/>
    </row>
    <row r="699" spans="1:9" s="516" customFormat="1" ht="36" customHeight="1" x14ac:dyDescent="0.4">
      <c r="A699" s="473" t="s">
        <v>2029</v>
      </c>
      <c r="B699" s="473" t="s">
        <v>222</v>
      </c>
      <c r="C699" s="473" t="s">
        <v>2027</v>
      </c>
      <c r="D699" s="473"/>
      <c r="E699" s="475"/>
      <c r="F699" s="469"/>
      <c r="G699" s="469"/>
      <c r="H699" s="469"/>
      <c r="I699" s="469"/>
    </row>
    <row r="700" spans="1:9" s="516" customFormat="1" ht="36" customHeight="1" x14ac:dyDescent="0.4">
      <c r="A700" s="473"/>
      <c r="B700" s="473"/>
      <c r="C700" s="473" t="s">
        <v>2030</v>
      </c>
      <c r="D700" s="474"/>
      <c r="E700" s="475"/>
      <c r="F700" s="469"/>
      <c r="G700" s="469"/>
      <c r="H700" s="469"/>
      <c r="I700" s="469"/>
    </row>
    <row r="701" spans="1:9" s="516" customFormat="1" ht="36" customHeight="1" x14ac:dyDescent="0.4">
      <c r="A701" s="473"/>
      <c r="B701" s="473"/>
      <c r="C701" s="473"/>
      <c r="D701" s="473" t="s">
        <v>2031</v>
      </c>
      <c r="E701" s="475"/>
      <c r="F701" s="469"/>
      <c r="G701" s="469"/>
      <c r="H701" s="469"/>
      <c r="I701" s="469"/>
    </row>
    <row r="702" spans="1:9" s="516" customFormat="1" ht="36" customHeight="1" x14ac:dyDescent="0.4">
      <c r="A702" s="473" t="s">
        <v>2032</v>
      </c>
      <c r="B702" s="473" t="s">
        <v>223</v>
      </c>
      <c r="C702" s="473" t="s">
        <v>2027</v>
      </c>
      <c r="D702" s="473" t="s">
        <v>2033</v>
      </c>
      <c r="E702" s="475"/>
      <c r="F702" s="469"/>
      <c r="G702" s="469"/>
      <c r="H702" s="469"/>
      <c r="I702" s="469"/>
    </row>
    <row r="703" spans="1:9" s="516" customFormat="1" ht="36" customHeight="1" x14ac:dyDescent="0.4">
      <c r="A703" s="473"/>
      <c r="B703" s="473"/>
      <c r="C703" s="473" t="s">
        <v>2034</v>
      </c>
      <c r="D703" s="473" t="s">
        <v>2035</v>
      </c>
      <c r="E703" s="475"/>
      <c r="F703" s="469"/>
      <c r="G703" s="469"/>
      <c r="H703" s="469"/>
      <c r="I703" s="469"/>
    </row>
    <row r="704" spans="1:9" s="516" customFormat="1" ht="36" customHeight="1" x14ac:dyDescent="0.4">
      <c r="A704" s="473"/>
      <c r="B704" s="473"/>
      <c r="C704" s="473"/>
      <c r="D704" s="486" t="s">
        <v>2036</v>
      </c>
      <c r="E704" s="475"/>
      <c r="F704" s="469"/>
      <c r="G704" s="469"/>
      <c r="H704" s="469"/>
      <c r="I704" s="469"/>
    </row>
    <row r="705" spans="1:9" s="516" customFormat="1" ht="36" customHeight="1" x14ac:dyDescent="0.4">
      <c r="A705" s="473" t="s">
        <v>2037</v>
      </c>
      <c r="B705" s="473" t="s">
        <v>2038</v>
      </c>
      <c r="C705" s="473" t="s">
        <v>2027</v>
      </c>
      <c r="D705" s="486" t="s">
        <v>2039</v>
      </c>
      <c r="E705" s="475"/>
      <c r="F705" s="469"/>
      <c r="G705" s="469"/>
      <c r="H705" s="469"/>
      <c r="I705" s="469"/>
    </row>
    <row r="706" spans="1:9" s="516" customFormat="1" ht="36" customHeight="1" x14ac:dyDescent="0.4">
      <c r="A706" s="473"/>
      <c r="B706" s="473" t="s">
        <v>1942</v>
      </c>
      <c r="C706" s="473" t="s">
        <v>2040</v>
      </c>
      <c r="D706" s="473" t="s">
        <v>2041</v>
      </c>
      <c r="E706" s="475"/>
      <c r="F706" s="469"/>
      <c r="G706" s="469"/>
      <c r="H706" s="469"/>
      <c r="I706" s="469"/>
    </row>
    <row r="707" spans="1:9" s="516" customFormat="1" ht="36" customHeight="1" x14ac:dyDescent="0.4">
      <c r="A707" s="473"/>
      <c r="B707" s="473"/>
      <c r="C707" s="473"/>
      <c r="D707" s="473"/>
      <c r="E707" s="475"/>
      <c r="F707" s="469"/>
      <c r="G707" s="469"/>
      <c r="H707" s="469"/>
      <c r="I707" s="469"/>
    </row>
    <row r="708" spans="1:9" s="516" customFormat="1" ht="36" customHeight="1" x14ac:dyDescent="0.4">
      <c r="A708" s="473" t="s">
        <v>2042</v>
      </c>
      <c r="B708" s="473" t="s">
        <v>2043</v>
      </c>
      <c r="C708" s="473" t="s">
        <v>2044</v>
      </c>
      <c r="D708" s="473"/>
      <c r="E708" s="475"/>
      <c r="F708" s="469"/>
      <c r="G708" s="469"/>
      <c r="H708" s="469"/>
      <c r="I708" s="469"/>
    </row>
    <row r="709" spans="1:9" s="516" customFormat="1" ht="36" customHeight="1" x14ac:dyDescent="0.4">
      <c r="A709" s="473"/>
      <c r="B709" s="473"/>
      <c r="C709" s="473" t="s">
        <v>2045</v>
      </c>
      <c r="D709" s="473"/>
      <c r="E709" s="475"/>
      <c r="F709" s="469"/>
      <c r="G709" s="469"/>
      <c r="H709" s="469"/>
      <c r="I709" s="469"/>
    </row>
    <row r="710" spans="1:9" s="516" customFormat="1" ht="36" customHeight="1" x14ac:dyDescent="0.4">
      <c r="A710" s="473"/>
      <c r="B710" s="473"/>
      <c r="C710" s="473"/>
      <c r="D710" s="473"/>
      <c r="E710" s="475"/>
      <c r="F710" s="469"/>
      <c r="G710" s="469"/>
      <c r="H710" s="469"/>
      <c r="I710" s="469"/>
    </row>
    <row r="711" spans="1:9" s="516" customFormat="1" ht="36" customHeight="1" x14ac:dyDescent="0.4">
      <c r="A711" s="473" t="s">
        <v>2046</v>
      </c>
      <c r="B711" s="473" t="s">
        <v>226</v>
      </c>
      <c r="C711" s="473" t="s">
        <v>2047</v>
      </c>
      <c r="D711" s="488" t="s">
        <v>2048</v>
      </c>
      <c r="E711" s="475" t="s">
        <v>2049</v>
      </c>
      <c r="F711" s="469"/>
      <c r="G711" s="469"/>
      <c r="H711" s="469"/>
      <c r="I711" s="469"/>
    </row>
    <row r="712" spans="1:9" s="516" customFormat="1" ht="36" customHeight="1" x14ac:dyDescent="0.4">
      <c r="A712" s="473"/>
      <c r="B712" s="473"/>
      <c r="C712" s="473" t="s">
        <v>2050</v>
      </c>
      <c r="D712" s="473"/>
      <c r="E712" s="475" t="s">
        <v>2051</v>
      </c>
      <c r="F712" s="469"/>
      <c r="G712" s="469"/>
      <c r="H712" s="469"/>
      <c r="I712" s="469"/>
    </row>
    <row r="713" spans="1:9" s="516" customFormat="1" ht="36" customHeight="1" x14ac:dyDescent="0.4">
      <c r="A713" s="473"/>
      <c r="B713" s="473"/>
      <c r="C713" s="473" t="s">
        <v>2052</v>
      </c>
      <c r="D713" s="473"/>
      <c r="E713" s="475"/>
      <c r="F713" s="469"/>
      <c r="G713" s="469"/>
      <c r="H713" s="469"/>
      <c r="I713" s="469"/>
    </row>
    <row r="714" spans="1:9" s="516" customFormat="1" ht="36" customHeight="1" x14ac:dyDescent="0.4">
      <c r="A714" s="473"/>
      <c r="B714" s="473"/>
      <c r="C714" s="473"/>
      <c r="D714" s="473"/>
      <c r="E714" s="475"/>
      <c r="F714" s="469"/>
      <c r="G714" s="469"/>
      <c r="H714" s="469"/>
      <c r="I714" s="469"/>
    </row>
    <row r="715" spans="1:9" s="516" customFormat="1" ht="36" customHeight="1" x14ac:dyDescent="0.4">
      <c r="A715" s="473" t="s">
        <v>2053</v>
      </c>
      <c r="B715" s="473" t="s">
        <v>2054</v>
      </c>
      <c r="C715" s="473" t="s">
        <v>2055</v>
      </c>
      <c r="D715" s="490" t="s">
        <v>2056</v>
      </c>
      <c r="E715" s="475" t="s">
        <v>2049</v>
      </c>
      <c r="F715" s="469"/>
      <c r="G715" s="469"/>
      <c r="H715" s="469"/>
      <c r="I715" s="469"/>
    </row>
    <row r="716" spans="1:9" s="516" customFormat="1" ht="36" customHeight="1" x14ac:dyDescent="0.4">
      <c r="A716" s="473"/>
      <c r="B716" s="473"/>
      <c r="C716" s="473" t="s">
        <v>2057</v>
      </c>
      <c r="D716" s="490" t="s">
        <v>2058</v>
      </c>
      <c r="E716" s="475" t="s">
        <v>2051</v>
      </c>
      <c r="F716" s="469"/>
      <c r="G716" s="469"/>
      <c r="H716" s="469"/>
      <c r="I716" s="469"/>
    </row>
    <row r="717" spans="1:9" s="516" customFormat="1" ht="36" customHeight="1" x14ac:dyDescent="0.4">
      <c r="A717" s="473"/>
      <c r="B717" s="473"/>
      <c r="C717" s="473" t="s">
        <v>2059</v>
      </c>
      <c r="D717" s="473"/>
      <c r="E717" s="475"/>
      <c r="F717" s="469"/>
      <c r="G717" s="469"/>
      <c r="H717" s="469"/>
      <c r="I717" s="469"/>
    </row>
    <row r="718" spans="1:9" s="516" customFormat="1" ht="36" customHeight="1" x14ac:dyDescent="0.4">
      <c r="A718" s="473"/>
      <c r="B718" s="473"/>
      <c r="C718" s="473"/>
      <c r="D718" s="473"/>
      <c r="E718" s="475"/>
      <c r="F718" s="469"/>
      <c r="G718" s="469"/>
      <c r="H718" s="469"/>
      <c r="I718" s="469"/>
    </row>
    <row r="719" spans="1:9" ht="36" customHeight="1" x14ac:dyDescent="0.4">
      <c r="A719" s="473" t="s">
        <v>2060</v>
      </c>
      <c r="B719" s="473" t="s">
        <v>228</v>
      </c>
      <c r="C719" s="473" t="s">
        <v>2061</v>
      </c>
      <c r="D719" s="518" t="s">
        <v>2048</v>
      </c>
      <c r="E719" s="475" t="s">
        <v>2049</v>
      </c>
    </row>
    <row r="720" spans="1:9" ht="36" customHeight="1" x14ac:dyDescent="0.4">
      <c r="A720" s="473"/>
      <c r="B720" s="473"/>
      <c r="C720" s="473" t="s">
        <v>2062</v>
      </c>
      <c r="D720" s="518"/>
      <c r="E720" s="475" t="s">
        <v>2051</v>
      </c>
    </row>
    <row r="721" spans="1:5" ht="36" customHeight="1" x14ac:dyDescent="0.4">
      <c r="A721" s="473"/>
      <c r="B721" s="473"/>
      <c r="C721" s="473" t="s">
        <v>2063</v>
      </c>
      <c r="D721" s="518"/>
      <c r="E721" s="475"/>
    </row>
    <row r="722" spans="1:5" ht="36" customHeight="1" x14ac:dyDescent="0.4">
      <c r="A722" s="473"/>
      <c r="B722" s="473"/>
      <c r="C722" s="473"/>
      <c r="D722" s="518"/>
      <c r="E722" s="475"/>
    </row>
    <row r="723" spans="1:5" ht="36" customHeight="1" x14ac:dyDescent="0.4">
      <c r="A723" s="473" t="s">
        <v>2064</v>
      </c>
      <c r="B723" s="473" t="s">
        <v>229</v>
      </c>
      <c r="C723" s="473" t="s">
        <v>2065</v>
      </c>
      <c r="D723" s="485" t="s">
        <v>2066</v>
      </c>
      <c r="E723" s="475" t="s">
        <v>2049</v>
      </c>
    </row>
    <row r="724" spans="1:5" ht="36" customHeight="1" x14ac:dyDescent="0.4">
      <c r="A724" s="473"/>
      <c r="B724" s="473"/>
      <c r="C724" s="473"/>
      <c r="D724" s="485"/>
      <c r="E724" s="475" t="s">
        <v>2051</v>
      </c>
    </row>
    <row r="725" spans="1:5" ht="36" customHeight="1" x14ac:dyDescent="0.4">
      <c r="A725" s="473"/>
      <c r="B725" s="473"/>
      <c r="C725" s="473"/>
      <c r="D725" s="485"/>
      <c r="E725" s="475"/>
    </row>
    <row r="726" spans="1:5" ht="36" customHeight="1" x14ac:dyDescent="0.4">
      <c r="A726" s="473" t="s">
        <v>2067</v>
      </c>
      <c r="B726" s="473" t="s">
        <v>230</v>
      </c>
      <c r="C726" s="473" t="s">
        <v>2068</v>
      </c>
      <c r="D726" s="485" t="s">
        <v>2066</v>
      </c>
      <c r="E726" s="475" t="s">
        <v>2049</v>
      </c>
    </row>
    <row r="727" spans="1:5" ht="36" customHeight="1" x14ac:dyDescent="0.4">
      <c r="A727" s="473"/>
      <c r="B727" s="473"/>
      <c r="C727" s="473"/>
      <c r="D727" s="473"/>
      <c r="E727" s="475" t="s">
        <v>2051</v>
      </c>
    </row>
    <row r="728" spans="1:5" ht="36" customHeight="1" x14ac:dyDescent="0.4">
      <c r="A728" s="473"/>
      <c r="B728" s="473"/>
      <c r="C728" s="473"/>
      <c r="D728" s="473"/>
      <c r="E728" s="475"/>
    </row>
    <row r="729" spans="1:5" ht="36" customHeight="1" x14ac:dyDescent="0.4">
      <c r="A729" s="473" t="s">
        <v>2069</v>
      </c>
      <c r="B729" s="473" t="s">
        <v>231</v>
      </c>
      <c r="C729" s="473" t="s">
        <v>2070</v>
      </c>
      <c r="D729" s="485" t="s">
        <v>2071</v>
      </c>
      <c r="E729" s="475" t="s">
        <v>2072</v>
      </c>
    </row>
    <row r="730" spans="1:5" ht="36" customHeight="1" x14ac:dyDescent="0.4">
      <c r="A730" s="473"/>
      <c r="B730" s="473"/>
      <c r="C730" s="473" t="s">
        <v>2073</v>
      </c>
      <c r="D730" s="519" t="s">
        <v>2074</v>
      </c>
      <c r="E730" s="475" t="s">
        <v>2075</v>
      </c>
    </row>
    <row r="731" spans="1:5" ht="36" customHeight="1" x14ac:dyDescent="0.4">
      <c r="A731" s="473"/>
      <c r="B731" s="473"/>
      <c r="C731" s="473" t="s">
        <v>2076</v>
      </c>
      <c r="D731" s="519" t="s">
        <v>2077</v>
      </c>
      <c r="E731" s="475" t="s">
        <v>2078</v>
      </c>
    </row>
    <row r="732" spans="1:5" ht="36" customHeight="1" x14ac:dyDescent="0.4">
      <c r="A732" s="473"/>
      <c r="B732" s="473"/>
      <c r="C732" s="473" t="s">
        <v>2079</v>
      </c>
      <c r="D732" s="519" t="s">
        <v>2080</v>
      </c>
      <c r="E732" s="475" t="s">
        <v>2081</v>
      </c>
    </row>
    <row r="733" spans="1:5" ht="36" customHeight="1" x14ac:dyDescent="0.4">
      <c r="A733" s="473"/>
      <c r="B733" s="473"/>
      <c r="C733" s="473" t="s">
        <v>2082</v>
      </c>
      <c r="D733" s="519" t="s">
        <v>2083</v>
      </c>
      <c r="E733" s="475" t="s">
        <v>2084</v>
      </c>
    </row>
    <row r="734" spans="1:5" ht="36" customHeight="1" x14ac:dyDescent="0.4">
      <c r="A734" s="473"/>
      <c r="B734" s="473"/>
      <c r="C734" s="473"/>
      <c r="D734" s="519" t="s">
        <v>2085</v>
      </c>
      <c r="E734" s="475"/>
    </row>
    <row r="735" spans="1:5" ht="36" customHeight="1" x14ac:dyDescent="0.4">
      <c r="A735" s="473"/>
      <c r="B735" s="473"/>
      <c r="C735" s="473"/>
      <c r="D735" s="519"/>
      <c r="E735" s="475"/>
    </row>
    <row r="736" spans="1:5" s="520" customFormat="1" ht="36" customHeight="1" x14ac:dyDescent="0.4">
      <c r="A736" s="488" t="s">
        <v>2086</v>
      </c>
      <c r="B736" s="488" t="s">
        <v>232</v>
      </c>
      <c r="C736" s="488" t="s">
        <v>2087</v>
      </c>
      <c r="D736" s="488" t="s">
        <v>2088</v>
      </c>
      <c r="E736" s="488"/>
    </row>
    <row r="737" spans="1:9" s="520" customFormat="1" ht="36" customHeight="1" x14ac:dyDescent="0.4">
      <c r="A737" s="488"/>
      <c r="B737" s="488"/>
      <c r="C737" s="488" t="s">
        <v>2089</v>
      </c>
      <c r="D737" s="475" t="s">
        <v>2090</v>
      </c>
      <c r="E737" s="488"/>
    </row>
    <row r="738" spans="1:9" s="520" customFormat="1" ht="36" customHeight="1" x14ac:dyDescent="0.4">
      <c r="A738" s="488"/>
      <c r="B738" s="488"/>
      <c r="C738" s="488" t="s">
        <v>2091</v>
      </c>
      <c r="D738" s="475"/>
      <c r="E738" s="488"/>
    </row>
    <row r="739" spans="1:9" ht="36" customHeight="1" x14ac:dyDescent="0.4">
      <c r="A739" s="473"/>
      <c r="B739" s="473"/>
      <c r="C739" s="473" t="s">
        <v>2092</v>
      </c>
      <c r="D739" s="475"/>
      <c r="E739" s="475"/>
    </row>
    <row r="740" spans="1:9" ht="36" customHeight="1" x14ac:dyDescent="0.4">
      <c r="A740" s="473"/>
      <c r="B740" s="473"/>
      <c r="C740" s="473" t="s">
        <v>2093</v>
      </c>
      <c r="D740" s="473"/>
      <c r="E740" s="475"/>
    </row>
    <row r="741" spans="1:9" ht="36" customHeight="1" x14ac:dyDescent="0.4">
      <c r="A741" s="473"/>
      <c r="B741" s="473"/>
      <c r="C741" s="473" t="s">
        <v>2094</v>
      </c>
      <c r="D741" s="473"/>
      <c r="E741" s="475"/>
    </row>
    <row r="742" spans="1:9" ht="36" customHeight="1" x14ac:dyDescent="0.4">
      <c r="A742" s="473"/>
      <c r="B742" s="473"/>
      <c r="C742" s="473"/>
      <c r="D742" s="473"/>
      <c r="E742" s="475"/>
    </row>
    <row r="743" spans="1:9" ht="36" customHeight="1" x14ac:dyDescent="0.4">
      <c r="A743" s="473" t="s">
        <v>2095</v>
      </c>
      <c r="B743" s="473" t="s">
        <v>233</v>
      </c>
      <c r="C743" s="490" t="s">
        <v>2096</v>
      </c>
      <c r="D743" s="485" t="s">
        <v>2097</v>
      </c>
      <c r="E743" s="521"/>
    </row>
    <row r="744" spans="1:9" ht="36" customHeight="1" x14ac:dyDescent="0.4">
      <c r="A744" s="473"/>
      <c r="B744" s="473"/>
      <c r="C744" s="473" t="s">
        <v>2098</v>
      </c>
      <c r="D744" s="473" t="s">
        <v>2099</v>
      </c>
      <c r="E744" s="475"/>
    </row>
    <row r="745" spans="1:9" ht="36" customHeight="1" x14ac:dyDescent="0.4">
      <c r="A745" s="473"/>
      <c r="B745" s="473"/>
      <c r="C745" s="473"/>
      <c r="D745" s="473"/>
      <c r="E745" s="475"/>
    </row>
    <row r="746" spans="1:9" ht="36" customHeight="1" x14ac:dyDescent="0.4">
      <c r="A746" s="473" t="s">
        <v>2100</v>
      </c>
      <c r="B746" s="473" t="s">
        <v>234</v>
      </c>
      <c r="C746" s="490" t="s">
        <v>2101</v>
      </c>
      <c r="D746" s="487"/>
      <c r="E746" s="475" t="s">
        <v>2102</v>
      </c>
    </row>
    <row r="747" spans="1:9" s="516" customFormat="1" ht="36" customHeight="1" x14ac:dyDescent="0.4">
      <c r="A747" s="473"/>
      <c r="B747" s="473"/>
      <c r="C747" s="485" t="s">
        <v>2103</v>
      </c>
      <c r="D747" s="487"/>
      <c r="E747" s="475" t="s">
        <v>2104</v>
      </c>
      <c r="F747" s="469"/>
      <c r="G747" s="469"/>
      <c r="H747" s="469"/>
      <c r="I747" s="469"/>
    </row>
    <row r="748" spans="1:9" s="516" customFormat="1" ht="36" customHeight="1" x14ac:dyDescent="0.4">
      <c r="A748" s="473"/>
      <c r="B748" s="473"/>
      <c r="C748" s="490" t="s">
        <v>2105</v>
      </c>
      <c r="D748" s="487"/>
      <c r="E748" s="475" t="s">
        <v>2106</v>
      </c>
      <c r="F748" s="469"/>
      <c r="G748" s="469"/>
      <c r="H748" s="469"/>
      <c r="I748" s="469"/>
    </row>
    <row r="749" spans="1:9" s="516" customFormat="1" ht="36" customHeight="1" x14ac:dyDescent="0.4">
      <c r="A749" s="473"/>
      <c r="B749" s="473"/>
      <c r="C749" s="485" t="s">
        <v>2107</v>
      </c>
      <c r="D749" s="487"/>
      <c r="E749" s="475"/>
      <c r="F749" s="469"/>
      <c r="G749" s="469"/>
      <c r="H749" s="469"/>
      <c r="I749" s="469"/>
    </row>
    <row r="750" spans="1:9" s="516" customFormat="1" ht="36" customHeight="1" x14ac:dyDescent="0.4">
      <c r="A750" s="473"/>
      <c r="B750" s="473"/>
      <c r="C750" s="490" t="s">
        <v>2108</v>
      </c>
      <c r="D750" s="487"/>
      <c r="E750" s="475"/>
      <c r="F750" s="469"/>
      <c r="G750" s="469"/>
      <c r="H750" s="469"/>
      <c r="I750" s="469"/>
    </row>
    <row r="751" spans="1:9" s="516" customFormat="1" ht="36" customHeight="1" x14ac:dyDescent="0.4">
      <c r="A751" s="473"/>
      <c r="B751" s="473"/>
      <c r="C751" s="473" t="s">
        <v>2109</v>
      </c>
      <c r="D751" s="487"/>
      <c r="E751" s="475"/>
      <c r="F751" s="469"/>
      <c r="G751" s="469"/>
      <c r="H751" s="469"/>
      <c r="I751" s="469"/>
    </row>
    <row r="752" spans="1:9" s="516" customFormat="1" ht="36" customHeight="1" x14ac:dyDescent="0.4">
      <c r="A752" s="473"/>
      <c r="B752" s="473"/>
      <c r="C752" s="473" t="s">
        <v>2110</v>
      </c>
      <c r="D752" s="487"/>
      <c r="E752" s="475"/>
      <c r="F752" s="469"/>
      <c r="G752" s="469"/>
      <c r="H752" s="469"/>
      <c r="I752" s="469"/>
    </row>
    <row r="753" spans="1:9" s="516" customFormat="1" ht="36" customHeight="1" x14ac:dyDescent="0.4">
      <c r="A753" s="473"/>
      <c r="B753" s="473"/>
      <c r="C753" s="473" t="s">
        <v>2111</v>
      </c>
      <c r="D753" s="487"/>
      <c r="E753" s="475"/>
      <c r="F753" s="469"/>
      <c r="G753" s="469"/>
      <c r="H753" s="469"/>
      <c r="I753" s="469"/>
    </row>
    <row r="754" spans="1:9" s="516" customFormat="1" ht="36" customHeight="1" x14ac:dyDescent="0.4">
      <c r="A754" s="473"/>
      <c r="B754" s="473"/>
      <c r="C754" s="473" t="s">
        <v>2112</v>
      </c>
      <c r="D754" s="473"/>
      <c r="E754" s="475"/>
      <c r="F754" s="469"/>
      <c r="G754" s="469"/>
      <c r="H754" s="469"/>
      <c r="I754" s="469"/>
    </row>
    <row r="755" spans="1:9" s="516" customFormat="1" ht="36" customHeight="1" x14ac:dyDescent="0.4">
      <c r="A755" s="473"/>
      <c r="B755" s="473"/>
      <c r="C755" s="473" t="s">
        <v>2113</v>
      </c>
      <c r="D755" s="473"/>
      <c r="E755" s="475"/>
      <c r="F755" s="469"/>
      <c r="G755" s="469"/>
      <c r="H755" s="469"/>
      <c r="I755" s="469"/>
    </row>
    <row r="756" spans="1:9" s="516" customFormat="1" ht="36" customHeight="1" x14ac:dyDescent="0.4">
      <c r="A756" s="473"/>
      <c r="B756" s="473"/>
      <c r="C756" s="473" t="s">
        <v>2114</v>
      </c>
      <c r="D756" s="473"/>
      <c r="E756" s="475"/>
      <c r="F756" s="469"/>
      <c r="G756" s="469"/>
      <c r="H756" s="469"/>
      <c r="I756" s="469"/>
    </row>
    <row r="757" spans="1:9" s="516" customFormat="1" ht="36" customHeight="1" x14ac:dyDescent="0.4">
      <c r="A757" s="473"/>
      <c r="B757" s="473"/>
      <c r="C757" s="473" t="s">
        <v>2115</v>
      </c>
      <c r="D757" s="473"/>
      <c r="E757" s="475"/>
      <c r="F757" s="469"/>
      <c r="G757" s="469"/>
      <c r="H757" s="469"/>
      <c r="I757" s="469"/>
    </row>
    <row r="758" spans="1:9" s="516" customFormat="1" ht="36" customHeight="1" x14ac:dyDescent="0.4">
      <c r="A758" s="473"/>
      <c r="B758" s="473"/>
      <c r="C758" s="473" t="s">
        <v>2116</v>
      </c>
      <c r="D758" s="473"/>
      <c r="E758" s="475"/>
      <c r="F758" s="469"/>
      <c r="G758" s="469"/>
      <c r="H758" s="469"/>
      <c r="I758" s="469"/>
    </row>
    <row r="759" spans="1:9" s="516" customFormat="1" ht="36" customHeight="1" x14ac:dyDescent="0.4">
      <c r="A759" s="473"/>
      <c r="B759" s="473"/>
      <c r="C759" s="473" t="s">
        <v>2117</v>
      </c>
      <c r="D759" s="473"/>
      <c r="E759" s="475"/>
      <c r="F759" s="469"/>
      <c r="G759" s="469"/>
      <c r="H759" s="469"/>
      <c r="I759" s="469"/>
    </row>
    <row r="760" spans="1:9" s="516" customFormat="1" ht="36" customHeight="1" x14ac:dyDescent="0.4">
      <c r="A760" s="473"/>
      <c r="B760" s="473"/>
      <c r="C760" s="473"/>
      <c r="D760" s="473"/>
      <c r="E760" s="475"/>
      <c r="F760" s="469"/>
      <c r="G760" s="469"/>
      <c r="H760" s="469"/>
      <c r="I760" s="469"/>
    </row>
    <row r="761" spans="1:9" ht="36" customHeight="1" x14ac:dyDescent="0.4">
      <c r="A761" s="473" t="s">
        <v>2118</v>
      </c>
      <c r="B761" s="473" t="s">
        <v>238</v>
      </c>
      <c r="C761" s="473" t="s">
        <v>2119</v>
      </c>
      <c r="D761" s="473" t="s">
        <v>2120</v>
      </c>
      <c r="E761" s="475"/>
    </row>
    <row r="762" spans="1:9" ht="36" customHeight="1" x14ac:dyDescent="0.4">
      <c r="A762" s="473"/>
      <c r="B762" s="473"/>
      <c r="C762" s="473" t="s">
        <v>2121</v>
      </c>
      <c r="D762" s="473" t="s">
        <v>2122</v>
      </c>
      <c r="E762" s="475"/>
    </row>
    <row r="763" spans="1:9" ht="36" customHeight="1" x14ac:dyDescent="0.4">
      <c r="A763" s="473"/>
      <c r="B763" s="473"/>
      <c r="C763" s="473" t="s">
        <v>2123</v>
      </c>
      <c r="D763" s="473" t="s">
        <v>2124</v>
      </c>
      <c r="E763" s="475"/>
    </row>
    <row r="764" spans="1:9" ht="36" customHeight="1" x14ac:dyDescent="0.4">
      <c r="A764" s="473"/>
      <c r="B764" s="473"/>
      <c r="C764" s="473" t="s">
        <v>2125</v>
      </c>
      <c r="D764" s="473"/>
      <c r="E764" s="475"/>
    </row>
    <row r="765" spans="1:9" ht="36" customHeight="1" x14ac:dyDescent="0.4">
      <c r="A765" s="473"/>
      <c r="B765" s="473"/>
      <c r="C765" s="473"/>
      <c r="D765" s="473"/>
      <c r="E765" s="475"/>
    </row>
    <row r="766" spans="1:9" ht="36" customHeight="1" x14ac:dyDescent="0.4">
      <c r="A766" s="473" t="s">
        <v>2126</v>
      </c>
      <c r="B766" s="473" t="s">
        <v>2127</v>
      </c>
      <c r="C766" s="473" t="s">
        <v>2128</v>
      </c>
      <c r="D766" s="488" t="s">
        <v>2129</v>
      </c>
      <c r="E766" s="484" t="s">
        <v>2130</v>
      </c>
    </row>
    <row r="767" spans="1:9" ht="36" customHeight="1" x14ac:dyDescent="0.4">
      <c r="A767" s="473"/>
      <c r="B767" s="473" t="s">
        <v>2131</v>
      </c>
      <c r="C767" s="473" t="s">
        <v>2132</v>
      </c>
      <c r="D767" s="473"/>
      <c r="E767" s="484" t="s">
        <v>2133</v>
      </c>
    </row>
    <row r="768" spans="1:9" ht="36" customHeight="1" x14ac:dyDescent="0.4">
      <c r="A768" s="473"/>
      <c r="B768" s="473"/>
      <c r="C768" s="473" t="s">
        <v>2134</v>
      </c>
      <c r="D768" s="473"/>
      <c r="E768" s="484" t="s">
        <v>2135</v>
      </c>
    </row>
    <row r="769" spans="1:5" ht="36" customHeight="1" x14ac:dyDescent="0.4">
      <c r="A769" s="473"/>
      <c r="B769" s="473"/>
      <c r="C769" s="473" t="s">
        <v>2136</v>
      </c>
      <c r="D769" s="473"/>
      <c r="E769" s="475" t="s">
        <v>2137</v>
      </c>
    </row>
    <row r="770" spans="1:5" ht="36" customHeight="1" x14ac:dyDescent="0.4">
      <c r="A770" s="473"/>
      <c r="B770" s="473"/>
      <c r="C770" s="473"/>
      <c r="D770" s="473"/>
      <c r="E770" s="475"/>
    </row>
    <row r="771" spans="1:5" ht="36" customHeight="1" x14ac:dyDescent="0.4">
      <c r="A771" s="473" t="s">
        <v>2138</v>
      </c>
      <c r="B771" s="473" t="s">
        <v>246</v>
      </c>
      <c r="C771" s="490" t="s">
        <v>2139</v>
      </c>
      <c r="D771" s="485" t="s">
        <v>2140</v>
      </c>
      <c r="E771" s="475"/>
    </row>
    <row r="772" spans="1:5" ht="36" customHeight="1" x14ac:dyDescent="0.4">
      <c r="A772" s="473"/>
      <c r="B772" s="473"/>
      <c r="C772" s="473" t="s">
        <v>2141</v>
      </c>
      <c r="D772" s="473" t="s">
        <v>2142</v>
      </c>
      <c r="E772" s="475"/>
    </row>
    <row r="773" spans="1:5" ht="36" customHeight="1" x14ac:dyDescent="0.4">
      <c r="A773" s="473"/>
      <c r="B773" s="473"/>
      <c r="C773" s="473" t="s">
        <v>2143</v>
      </c>
      <c r="D773" s="473"/>
      <c r="E773" s="475"/>
    </row>
    <row r="774" spans="1:5" ht="36" customHeight="1" x14ac:dyDescent="0.4">
      <c r="A774" s="473"/>
      <c r="B774" s="473"/>
      <c r="C774" s="473" t="s">
        <v>2144</v>
      </c>
      <c r="D774" s="473"/>
      <c r="E774" s="475"/>
    </row>
    <row r="775" spans="1:5" ht="36" customHeight="1" x14ac:dyDescent="0.4">
      <c r="A775" s="473"/>
      <c r="B775" s="473"/>
      <c r="C775" s="473" t="s">
        <v>2145</v>
      </c>
      <c r="D775" s="473"/>
      <c r="E775" s="475"/>
    </row>
    <row r="776" spans="1:5" ht="36" customHeight="1" x14ac:dyDescent="0.4">
      <c r="A776" s="473"/>
      <c r="B776" s="473"/>
      <c r="C776" s="473" t="s">
        <v>2146</v>
      </c>
      <c r="D776" s="473"/>
      <c r="E776" s="475"/>
    </row>
    <row r="777" spans="1:5" ht="36" customHeight="1" x14ac:dyDescent="0.4">
      <c r="A777" s="473"/>
      <c r="B777" s="473"/>
      <c r="C777" s="473" t="s">
        <v>2147</v>
      </c>
      <c r="D777" s="473"/>
      <c r="E777" s="475"/>
    </row>
    <row r="778" spans="1:5" ht="36" customHeight="1" x14ac:dyDescent="0.4">
      <c r="A778" s="473"/>
      <c r="B778" s="473"/>
      <c r="C778" s="473" t="s">
        <v>2148</v>
      </c>
      <c r="D778" s="473"/>
      <c r="E778" s="475"/>
    </row>
    <row r="779" spans="1:5" ht="36" customHeight="1" x14ac:dyDescent="0.4">
      <c r="A779" s="473"/>
      <c r="B779" s="473"/>
      <c r="C779" s="473" t="s">
        <v>2149</v>
      </c>
      <c r="D779" s="473"/>
      <c r="E779" s="475"/>
    </row>
    <row r="780" spans="1:5" ht="36" customHeight="1" x14ac:dyDescent="0.4">
      <c r="A780" s="473"/>
      <c r="B780" s="473"/>
      <c r="C780" s="473" t="s">
        <v>2150</v>
      </c>
      <c r="D780" s="473"/>
      <c r="E780" s="475"/>
    </row>
    <row r="781" spans="1:5" ht="36" customHeight="1" x14ac:dyDescent="0.4">
      <c r="A781" s="473"/>
      <c r="B781" s="473"/>
      <c r="C781" s="473" t="s">
        <v>2151</v>
      </c>
      <c r="D781" s="473"/>
      <c r="E781" s="475"/>
    </row>
    <row r="782" spans="1:5" ht="36" customHeight="1" x14ac:dyDescent="0.4">
      <c r="A782" s="473"/>
      <c r="B782" s="473"/>
      <c r="C782" s="473"/>
      <c r="D782" s="473"/>
      <c r="E782" s="475"/>
    </row>
    <row r="783" spans="1:5" ht="36" customHeight="1" x14ac:dyDescent="0.4">
      <c r="A783" s="473" t="s">
        <v>2152</v>
      </c>
      <c r="B783" s="473" t="s">
        <v>2153</v>
      </c>
      <c r="C783" s="490" t="s">
        <v>2154</v>
      </c>
      <c r="D783" s="485" t="s">
        <v>2155</v>
      </c>
      <c r="E783" s="500"/>
    </row>
    <row r="784" spans="1:5" ht="36" customHeight="1" x14ac:dyDescent="0.4">
      <c r="A784" s="473"/>
      <c r="B784" s="473" t="s">
        <v>2156</v>
      </c>
      <c r="C784" s="473" t="s">
        <v>2157</v>
      </c>
      <c r="D784" s="473" t="s">
        <v>2158</v>
      </c>
      <c r="E784" s="475"/>
    </row>
    <row r="785" spans="1:9" ht="36" customHeight="1" x14ac:dyDescent="0.4">
      <c r="A785" s="473"/>
      <c r="B785" s="473"/>
      <c r="C785" s="477" t="s">
        <v>2159</v>
      </c>
      <c r="D785" s="473"/>
      <c r="E785" s="475"/>
    </row>
    <row r="786" spans="1:9" ht="36" customHeight="1" x14ac:dyDescent="0.4">
      <c r="A786" s="473"/>
      <c r="B786" s="473"/>
      <c r="C786" s="477" t="s">
        <v>2160</v>
      </c>
      <c r="D786" s="473"/>
      <c r="E786" s="475"/>
    </row>
    <row r="787" spans="1:9" ht="36" customHeight="1" x14ac:dyDescent="0.4">
      <c r="A787" s="473"/>
      <c r="B787" s="473"/>
      <c r="C787" s="473" t="s">
        <v>2161</v>
      </c>
      <c r="D787" s="473"/>
      <c r="E787" s="475"/>
    </row>
    <row r="788" spans="1:9" ht="36" customHeight="1" x14ac:dyDescent="0.4">
      <c r="A788" s="473"/>
      <c r="B788" s="473"/>
      <c r="C788" s="473" t="s">
        <v>2162</v>
      </c>
      <c r="D788" s="473"/>
      <c r="E788" s="475"/>
    </row>
    <row r="789" spans="1:9" ht="36" customHeight="1" x14ac:dyDescent="0.4">
      <c r="A789" s="473"/>
      <c r="B789" s="473"/>
      <c r="C789" s="473" t="s">
        <v>2163</v>
      </c>
      <c r="D789" s="473"/>
      <c r="E789" s="522"/>
    </row>
    <row r="790" spans="1:9" ht="36" customHeight="1" x14ac:dyDescent="0.4">
      <c r="A790" s="473"/>
      <c r="B790" s="473"/>
      <c r="C790" s="473" t="s">
        <v>2164</v>
      </c>
      <c r="D790" s="473"/>
      <c r="E790" s="475"/>
    </row>
    <row r="791" spans="1:9" ht="36" customHeight="1" x14ac:dyDescent="0.4">
      <c r="A791" s="473"/>
      <c r="B791" s="473"/>
      <c r="C791" s="473" t="s">
        <v>2165</v>
      </c>
      <c r="D791" s="473"/>
      <c r="E791" s="500"/>
    </row>
    <row r="792" spans="1:9" ht="36" customHeight="1" x14ac:dyDescent="0.4">
      <c r="A792" s="473"/>
      <c r="B792" s="473"/>
      <c r="C792" s="473" t="s">
        <v>2166</v>
      </c>
      <c r="D792" s="473"/>
      <c r="E792" s="500"/>
    </row>
    <row r="793" spans="1:9" s="516" customFormat="1" ht="36" customHeight="1" x14ac:dyDescent="0.4">
      <c r="A793" s="473"/>
      <c r="B793" s="473"/>
      <c r="C793" s="473" t="s">
        <v>2167</v>
      </c>
      <c r="D793" s="473"/>
      <c r="E793" s="475"/>
      <c r="F793" s="469"/>
      <c r="G793" s="469"/>
      <c r="H793" s="469"/>
      <c r="I793" s="469"/>
    </row>
    <row r="794" spans="1:9" s="516" customFormat="1" ht="36" customHeight="1" x14ac:dyDescent="0.4">
      <c r="A794" s="473"/>
      <c r="B794" s="473"/>
      <c r="C794" s="473" t="s">
        <v>2168</v>
      </c>
      <c r="D794" s="473"/>
      <c r="E794" s="475"/>
      <c r="F794" s="469"/>
      <c r="G794" s="469"/>
      <c r="H794" s="469"/>
      <c r="I794" s="469"/>
    </row>
    <row r="795" spans="1:9" s="516" customFormat="1" ht="36" customHeight="1" x14ac:dyDescent="0.4">
      <c r="A795" s="473"/>
      <c r="B795" s="473"/>
      <c r="C795" s="473" t="s">
        <v>2169</v>
      </c>
      <c r="D795" s="473"/>
      <c r="E795" s="475"/>
      <c r="F795" s="469"/>
      <c r="G795" s="469"/>
      <c r="H795" s="469"/>
      <c r="I795" s="469"/>
    </row>
    <row r="796" spans="1:9" s="516" customFormat="1" ht="36" customHeight="1" x14ac:dyDescent="0.4">
      <c r="A796" s="473"/>
      <c r="B796" s="473"/>
      <c r="C796" s="473" t="s">
        <v>2170</v>
      </c>
      <c r="D796" s="473"/>
      <c r="E796" s="475"/>
      <c r="F796" s="469"/>
      <c r="G796" s="469"/>
      <c r="H796" s="469"/>
      <c r="I796" s="469"/>
    </row>
    <row r="797" spans="1:9" s="516" customFormat="1" ht="36" customHeight="1" x14ac:dyDescent="0.4">
      <c r="A797" s="473"/>
      <c r="B797" s="473"/>
      <c r="C797" s="473" t="s">
        <v>2171</v>
      </c>
      <c r="D797" s="473"/>
      <c r="E797" s="475"/>
      <c r="F797" s="469"/>
      <c r="G797" s="469"/>
      <c r="H797" s="469"/>
      <c r="I797" s="469"/>
    </row>
    <row r="798" spans="1:9" s="516" customFormat="1" ht="36" customHeight="1" x14ac:dyDescent="0.4">
      <c r="A798" s="473"/>
      <c r="B798" s="473"/>
      <c r="C798" s="473"/>
      <c r="D798" s="473"/>
      <c r="E798" s="475"/>
      <c r="F798" s="469"/>
      <c r="G798" s="469"/>
      <c r="H798" s="469"/>
      <c r="I798" s="469"/>
    </row>
    <row r="799" spans="1:9" s="516" customFormat="1" ht="36" customHeight="1" x14ac:dyDescent="0.4">
      <c r="A799" s="473" t="s">
        <v>2172</v>
      </c>
      <c r="B799" s="473" t="s">
        <v>248</v>
      </c>
      <c r="C799" s="473" t="s">
        <v>2173</v>
      </c>
      <c r="D799" s="473" t="s">
        <v>2174</v>
      </c>
      <c r="E799" s="475"/>
      <c r="F799" s="469"/>
      <c r="G799" s="469"/>
      <c r="H799" s="469"/>
      <c r="I799" s="469"/>
    </row>
    <row r="800" spans="1:9" s="516" customFormat="1" ht="36" customHeight="1" x14ac:dyDescent="0.4">
      <c r="A800" s="473"/>
      <c r="B800" s="473"/>
      <c r="C800" s="473" t="s">
        <v>2175</v>
      </c>
      <c r="D800" s="473"/>
      <c r="E800" s="475"/>
      <c r="F800" s="469"/>
      <c r="G800" s="469"/>
      <c r="H800" s="469"/>
      <c r="I800" s="469"/>
    </row>
    <row r="801" spans="1:9" s="516" customFormat="1" ht="36" customHeight="1" x14ac:dyDescent="0.4">
      <c r="A801" s="473"/>
      <c r="B801" s="473"/>
      <c r="C801" s="473" t="s">
        <v>2176</v>
      </c>
      <c r="D801" s="473"/>
      <c r="E801" s="475"/>
      <c r="F801" s="469"/>
      <c r="G801" s="469"/>
      <c r="H801" s="469"/>
      <c r="I801" s="469"/>
    </row>
    <row r="802" spans="1:9" s="516" customFormat="1" ht="36" customHeight="1" x14ac:dyDescent="0.4">
      <c r="A802" s="473"/>
      <c r="B802" s="473"/>
      <c r="C802" s="473"/>
      <c r="D802" s="473"/>
      <c r="E802" s="475"/>
      <c r="F802" s="469"/>
      <c r="G802" s="469"/>
      <c r="H802" s="469"/>
      <c r="I802" s="469"/>
    </row>
    <row r="803" spans="1:9" s="516" customFormat="1" ht="36" customHeight="1" x14ac:dyDescent="0.4">
      <c r="A803" s="473" t="s">
        <v>2177</v>
      </c>
      <c r="B803" s="473" t="s">
        <v>249</v>
      </c>
      <c r="C803" s="473" t="s">
        <v>2178</v>
      </c>
      <c r="D803" s="473" t="s">
        <v>2179</v>
      </c>
      <c r="E803" s="475"/>
      <c r="F803" s="469"/>
      <c r="G803" s="469"/>
      <c r="H803" s="469"/>
      <c r="I803" s="469"/>
    </row>
    <row r="804" spans="1:9" s="516" customFormat="1" ht="36" customHeight="1" x14ac:dyDescent="0.4">
      <c r="A804" s="473"/>
      <c r="B804" s="473"/>
      <c r="C804" s="473"/>
      <c r="D804" s="473"/>
      <c r="E804" s="475"/>
      <c r="F804" s="469"/>
      <c r="G804" s="469"/>
      <c r="H804" s="469"/>
      <c r="I804" s="469"/>
    </row>
    <row r="805" spans="1:9" s="516" customFormat="1" ht="36" customHeight="1" x14ac:dyDescent="0.4">
      <c r="A805" s="473" t="s">
        <v>2180</v>
      </c>
      <c r="B805" s="473" t="s">
        <v>250</v>
      </c>
      <c r="C805" s="490" t="s">
        <v>2181</v>
      </c>
      <c r="D805" s="473" t="s">
        <v>1381</v>
      </c>
      <c r="E805" s="475"/>
      <c r="F805" s="469"/>
      <c r="G805" s="469"/>
      <c r="H805" s="469"/>
      <c r="I805" s="469"/>
    </row>
    <row r="806" spans="1:9" s="516" customFormat="1" ht="36" customHeight="1" x14ac:dyDescent="0.4">
      <c r="A806" s="473"/>
      <c r="B806" s="473"/>
      <c r="C806" s="473" t="s">
        <v>2182</v>
      </c>
      <c r="D806" s="495" t="s">
        <v>2183</v>
      </c>
      <c r="E806" s="475"/>
      <c r="F806" s="469"/>
      <c r="G806" s="469"/>
      <c r="H806" s="469"/>
      <c r="I806" s="469"/>
    </row>
    <row r="807" spans="1:9" s="516" customFormat="1" ht="36" customHeight="1" x14ac:dyDescent="0.4">
      <c r="A807" s="473"/>
      <c r="B807" s="473"/>
      <c r="C807" s="473" t="s">
        <v>2184</v>
      </c>
      <c r="D807" s="495" t="s">
        <v>2185</v>
      </c>
      <c r="E807" s="475"/>
      <c r="F807" s="469"/>
      <c r="G807" s="469"/>
      <c r="H807" s="469"/>
      <c r="I807" s="469"/>
    </row>
    <row r="808" spans="1:9" s="516" customFormat="1" ht="36" customHeight="1" x14ac:dyDescent="0.4">
      <c r="A808" s="473"/>
      <c r="B808" s="473"/>
      <c r="C808" s="473" t="s">
        <v>2186</v>
      </c>
      <c r="E808" s="475"/>
      <c r="F808" s="469"/>
      <c r="G808" s="469"/>
      <c r="H808" s="469"/>
      <c r="I808" s="469"/>
    </row>
    <row r="809" spans="1:9" s="516" customFormat="1" ht="36" customHeight="1" x14ac:dyDescent="0.4">
      <c r="A809" s="473"/>
      <c r="B809" s="473"/>
      <c r="C809" s="473" t="s">
        <v>2187</v>
      </c>
      <c r="D809" s="473"/>
      <c r="E809" s="475"/>
      <c r="F809" s="469"/>
      <c r="G809" s="469"/>
      <c r="H809" s="469"/>
      <c r="I809" s="469"/>
    </row>
    <row r="810" spans="1:9" s="516" customFormat="1" ht="36" customHeight="1" x14ac:dyDescent="0.4">
      <c r="A810" s="473"/>
      <c r="B810" s="473"/>
      <c r="C810" s="473"/>
      <c r="D810" s="473"/>
      <c r="E810" s="475"/>
      <c r="F810" s="469"/>
      <c r="G810" s="469"/>
      <c r="H810" s="469"/>
      <c r="I810" s="469"/>
    </row>
    <row r="811" spans="1:9" s="516" customFormat="1" ht="36" customHeight="1" x14ac:dyDescent="0.4">
      <c r="A811" s="473" t="s">
        <v>2188</v>
      </c>
      <c r="B811" s="473" t="s">
        <v>251</v>
      </c>
      <c r="C811" s="490" t="s">
        <v>2189</v>
      </c>
      <c r="D811" s="488" t="s">
        <v>2190</v>
      </c>
      <c r="E811" s="475"/>
      <c r="F811" s="469"/>
      <c r="G811" s="469"/>
      <c r="H811" s="469"/>
      <c r="I811" s="469"/>
    </row>
    <row r="812" spans="1:9" s="516" customFormat="1" ht="36" customHeight="1" x14ac:dyDescent="0.4">
      <c r="A812" s="473"/>
      <c r="B812" s="473"/>
      <c r="C812" s="473" t="s">
        <v>2191</v>
      </c>
      <c r="D812" s="473"/>
      <c r="E812" s="475"/>
      <c r="F812" s="469"/>
      <c r="G812" s="469"/>
      <c r="H812" s="469"/>
      <c r="I812" s="469"/>
    </row>
    <row r="813" spans="1:9" s="516" customFormat="1" ht="36" customHeight="1" x14ac:dyDescent="0.4">
      <c r="A813" s="473"/>
      <c r="B813" s="473"/>
      <c r="C813" s="473" t="s">
        <v>2192</v>
      </c>
      <c r="D813" s="473"/>
      <c r="E813" s="475"/>
      <c r="F813" s="469"/>
      <c r="G813" s="469"/>
      <c r="H813" s="469"/>
      <c r="I813" s="469"/>
    </row>
    <row r="814" spans="1:9" s="516" customFormat="1" ht="36" customHeight="1" x14ac:dyDescent="0.4">
      <c r="A814" s="473"/>
      <c r="B814" s="473"/>
      <c r="C814" s="473" t="s">
        <v>2193</v>
      </c>
      <c r="D814" s="473"/>
      <c r="E814" s="475"/>
      <c r="F814" s="469"/>
      <c r="G814" s="469"/>
      <c r="H814" s="469"/>
      <c r="I814" s="469"/>
    </row>
    <row r="815" spans="1:9" s="516" customFormat="1" ht="36" customHeight="1" x14ac:dyDescent="0.4">
      <c r="A815" s="473"/>
      <c r="B815" s="473"/>
      <c r="C815" s="473" t="s">
        <v>2194</v>
      </c>
      <c r="D815" s="473"/>
      <c r="E815" s="475"/>
      <c r="F815" s="469"/>
      <c r="G815" s="469"/>
      <c r="H815" s="469"/>
      <c r="I815" s="469"/>
    </row>
    <row r="816" spans="1:9" s="516" customFormat="1" ht="36" customHeight="1" x14ac:dyDescent="0.4">
      <c r="A816" s="473"/>
      <c r="B816" s="473"/>
      <c r="C816" s="473" t="s">
        <v>2195</v>
      </c>
      <c r="D816" s="473"/>
      <c r="E816" s="475"/>
      <c r="F816" s="469"/>
      <c r="G816" s="469"/>
      <c r="H816" s="469"/>
      <c r="I816" s="469"/>
    </row>
    <row r="817" spans="1:9" s="516" customFormat="1" ht="36" customHeight="1" x14ac:dyDescent="0.4">
      <c r="A817" s="473"/>
      <c r="B817" s="473"/>
      <c r="C817" s="473" t="s">
        <v>2196</v>
      </c>
      <c r="D817" s="473"/>
      <c r="E817" s="475"/>
      <c r="F817" s="469"/>
      <c r="G817" s="469"/>
      <c r="H817" s="469"/>
      <c r="I817" s="469"/>
    </row>
    <row r="818" spans="1:9" s="516" customFormat="1" ht="36" customHeight="1" x14ac:dyDescent="0.4">
      <c r="A818" s="473"/>
      <c r="B818" s="473"/>
      <c r="C818" s="473"/>
      <c r="D818" s="473"/>
      <c r="E818" s="475"/>
      <c r="F818" s="469"/>
      <c r="G818" s="469"/>
      <c r="H818" s="469"/>
      <c r="I818" s="469"/>
    </row>
    <row r="819" spans="1:9" s="516" customFormat="1" ht="36" customHeight="1" x14ac:dyDescent="0.4">
      <c r="A819" s="473" t="s">
        <v>2197</v>
      </c>
      <c r="B819" s="473" t="s">
        <v>2198</v>
      </c>
      <c r="C819" s="490" t="s">
        <v>2199</v>
      </c>
      <c r="D819" s="473"/>
      <c r="E819" s="475"/>
      <c r="F819" s="469"/>
      <c r="G819" s="469"/>
      <c r="H819" s="469"/>
      <c r="I819" s="469"/>
    </row>
    <row r="820" spans="1:9" s="516" customFormat="1" ht="36" customHeight="1" x14ac:dyDescent="0.4">
      <c r="A820" s="473"/>
      <c r="B820" s="473" t="s">
        <v>2200</v>
      </c>
      <c r="C820" s="473" t="s">
        <v>2201</v>
      </c>
      <c r="D820" s="473"/>
      <c r="E820" s="475"/>
      <c r="F820" s="469"/>
      <c r="G820" s="469"/>
      <c r="H820" s="469"/>
      <c r="I820" s="469"/>
    </row>
    <row r="821" spans="1:9" s="516" customFormat="1" ht="36" customHeight="1" x14ac:dyDescent="0.4">
      <c r="A821" s="473"/>
      <c r="B821" s="473"/>
      <c r="C821" s="473" t="s">
        <v>2202</v>
      </c>
      <c r="D821" s="473"/>
      <c r="E821" s="475"/>
      <c r="F821" s="469"/>
      <c r="G821" s="469"/>
      <c r="H821" s="469"/>
      <c r="I821" s="469"/>
    </row>
    <row r="822" spans="1:9" s="516" customFormat="1" ht="36" customHeight="1" x14ac:dyDescent="0.4">
      <c r="A822" s="473"/>
      <c r="B822" s="473"/>
      <c r="C822" s="473" t="s">
        <v>2203</v>
      </c>
      <c r="D822" s="473"/>
      <c r="E822" s="475"/>
      <c r="F822" s="469"/>
      <c r="G822" s="469"/>
      <c r="H822" s="469"/>
      <c r="I822" s="469"/>
    </row>
    <row r="823" spans="1:9" s="516" customFormat="1" ht="36" customHeight="1" x14ac:dyDescent="0.4">
      <c r="A823" s="473"/>
      <c r="B823" s="473"/>
      <c r="C823" s="473" t="s">
        <v>2204</v>
      </c>
      <c r="D823" s="473"/>
      <c r="E823" s="475"/>
      <c r="F823" s="469"/>
      <c r="G823" s="469"/>
      <c r="H823" s="469"/>
      <c r="I823" s="469"/>
    </row>
    <row r="824" spans="1:9" s="516" customFormat="1" ht="36" customHeight="1" x14ac:dyDescent="0.4">
      <c r="A824" s="473"/>
      <c r="B824" s="473"/>
      <c r="C824" s="473"/>
      <c r="D824" s="473"/>
      <c r="E824" s="475"/>
      <c r="F824" s="469"/>
      <c r="G824" s="469"/>
      <c r="H824" s="469"/>
      <c r="I824" s="469"/>
    </row>
    <row r="825" spans="1:9" s="516" customFormat="1" ht="36" customHeight="1" x14ac:dyDescent="0.4">
      <c r="A825" s="473" t="s">
        <v>2205</v>
      </c>
      <c r="B825" s="473" t="s">
        <v>253</v>
      </c>
      <c r="C825" s="473" t="s">
        <v>2206</v>
      </c>
      <c r="D825" s="473" t="s">
        <v>2174</v>
      </c>
      <c r="E825" s="475"/>
      <c r="F825" s="469"/>
      <c r="G825" s="469"/>
      <c r="H825" s="469"/>
      <c r="I825" s="469"/>
    </row>
    <row r="826" spans="1:9" s="516" customFormat="1" ht="36" customHeight="1" x14ac:dyDescent="0.4">
      <c r="A826" s="473"/>
      <c r="B826" s="473"/>
      <c r="C826" s="473"/>
      <c r="D826" s="473"/>
      <c r="E826" s="475"/>
      <c r="F826" s="469"/>
      <c r="G826" s="469"/>
      <c r="H826" s="469"/>
      <c r="I826" s="469"/>
    </row>
    <row r="827" spans="1:9" s="516" customFormat="1" ht="36" customHeight="1" x14ac:dyDescent="0.4">
      <c r="A827" s="473" t="s">
        <v>2207</v>
      </c>
      <c r="B827" s="473" t="s">
        <v>254</v>
      </c>
      <c r="C827" s="473" t="s">
        <v>2208</v>
      </c>
      <c r="D827" s="485" t="s">
        <v>2097</v>
      </c>
      <c r="E827" s="475"/>
      <c r="F827" s="469"/>
      <c r="G827" s="469"/>
      <c r="H827" s="469"/>
      <c r="I827" s="469"/>
    </row>
    <row r="828" spans="1:9" s="516" customFormat="1" ht="36" customHeight="1" x14ac:dyDescent="0.4">
      <c r="A828" s="473"/>
      <c r="B828" s="473"/>
      <c r="C828" s="473" t="s">
        <v>2209</v>
      </c>
      <c r="D828" s="473" t="s">
        <v>2099</v>
      </c>
      <c r="E828" s="475"/>
      <c r="F828" s="469"/>
      <c r="G828" s="469"/>
      <c r="H828" s="469"/>
      <c r="I828" s="469"/>
    </row>
    <row r="829" spans="1:9" s="516" customFormat="1" ht="36" customHeight="1" x14ac:dyDescent="0.4">
      <c r="A829" s="473"/>
      <c r="B829" s="473"/>
      <c r="C829" s="473"/>
      <c r="D829" s="473"/>
      <c r="E829" s="475"/>
      <c r="F829" s="469"/>
      <c r="G829" s="469"/>
      <c r="H829" s="469"/>
      <c r="I829" s="469"/>
    </row>
    <row r="830" spans="1:9" s="516" customFormat="1" ht="36" customHeight="1" x14ac:dyDescent="0.4">
      <c r="A830" s="473" t="s">
        <v>2210</v>
      </c>
      <c r="B830" s="473" t="s">
        <v>2211</v>
      </c>
      <c r="C830" s="473" t="s">
        <v>2212</v>
      </c>
      <c r="D830" s="486" t="s">
        <v>1586</v>
      </c>
      <c r="E830" s="475"/>
      <c r="F830" s="469"/>
      <c r="G830" s="469"/>
      <c r="H830" s="469"/>
      <c r="I830" s="469"/>
    </row>
    <row r="831" spans="1:9" s="516" customFormat="1" ht="36" customHeight="1" x14ac:dyDescent="0.4">
      <c r="A831" s="473"/>
      <c r="B831" s="473" t="s">
        <v>2213</v>
      </c>
      <c r="C831" s="473" t="s">
        <v>2214</v>
      </c>
      <c r="D831" s="473"/>
      <c r="E831" s="475"/>
      <c r="F831" s="469"/>
      <c r="G831" s="469"/>
      <c r="H831" s="469"/>
      <c r="I831" s="469"/>
    </row>
    <row r="832" spans="1:9" s="516" customFormat="1" ht="36" customHeight="1" x14ac:dyDescent="0.4">
      <c r="A832" s="473"/>
      <c r="B832" s="473"/>
      <c r="C832" s="473" t="s">
        <v>2215</v>
      </c>
      <c r="D832" s="473"/>
      <c r="E832" s="475"/>
      <c r="F832" s="469"/>
      <c r="G832" s="469"/>
      <c r="H832" s="469"/>
      <c r="I832" s="469"/>
    </row>
    <row r="833" spans="1:9" s="516" customFormat="1" ht="36" customHeight="1" x14ac:dyDescent="0.4">
      <c r="A833" s="473"/>
      <c r="B833" s="473"/>
      <c r="C833" s="473" t="s">
        <v>2216</v>
      </c>
      <c r="D833" s="473"/>
      <c r="E833" s="475"/>
      <c r="F833" s="469"/>
      <c r="G833" s="469"/>
      <c r="H833" s="469"/>
      <c r="I833" s="469"/>
    </row>
    <row r="834" spans="1:9" s="516" customFormat="1" ht="36" customHeight="1" x14ac:dyDescent="0.4">
      <c r="A834" s="473"/>
      <c r="B834" s="473"/>
      <c r="C834" s="473" t="s">
        <v>2217</v>
      </c>
      <c r="D834" s="473"/>
      <c r="E834" s="475"/>
      <c r="F834" s="469"/>
      <c r="G834" s="469"/>
      <c r="H834" s="469"/>
      <c r="I834" s="469"/>
    </row>
    <row r="835" spans="1:9" s="516" customFormat="1" ht="36" customHeight="1" x14ac:dyDescent="0.4">
      <c r="A835" s="473"/>
      <c r="B835" s="473"/>
      <c r="C835" s="473" t="s">
        <v>2218</v>
      </c>
      <c r="D835" s="473"/>
      <c r="E835" s="475"/>
      <c r="F835" s="469"/>
      <c r="G835" s="469"/>
      <c r="H835" s="469"/>
      <c r="I835" s="469"/>
    </row>
    <row r="836" spans="1:9" s="516" customFormat="1" ht="36" customHeight="1" x14ac:dyDescent="0.4">
      <c r="A836" s="473"/>
      <c r="B836" s="473"/>
      <c r="C836" s="473"/>
      <c r="D836" s="473"/>
      <c r="E836" s="475"/>
      <c r="F836" s="469"/>
      <c r="G836" s="469"/>
      <c r="H836" s="469"/>
      <c r="I836" s="469"/>
    </row>
    <row r="837" spans="1:9" s="516" customFormat="1" ht="36" customHeight="1" x14ac:dyDescent="0.4">
      <c r="A837" s="473" t="s">
        <v>2219</v>
      </c>
      <c r="B837" s="473" t="s">
        <v>256</v>
      </c>
      <c r="C837" s="473" t="s">
        <v>2220</v>
      </c>
      <c r="D837" s="488"/>
      <c r="E837" s="475"/>
      <c r="F837" s="469"/>
      <c r="G837" s="469"/>
      <c r="H837" s="469"/>
      <c r="I837" s="469"/>
    </row>
    <row r="838" spans="1:9" s="516" customFormat="1" ht="36" customHeight="1" x14ac:dyDescent="0.4">
      <c r="A838" s="473"/>
      <c r="B838" s="473"/>
      <c r="C838" s="473" t="s">
        <v>2221</v>
      </c>
      <c r="D838" s="473"/>
      <c r="E838" s="475"/>
      <c r="F838" s="469"/>
      <c r="G838" s="469"/>
      <c r="H838" s="469"/>
      <c r="I838" s="469"/>
    </row>
    <row r="839" spans="1:9" s="516" customFormat="1" ht="36" customHeight="1" x14ac:dyDescent="0.4">
      <c r="A839" s="473"/>
      <c r="B839" s="473"/>
      <c r="C839" s="473"/>
      <c r="D839" s="473"/>
      <c r="E839" s="475"/>
      <c r="F839" s="469"/>
      <c r="G839" s="469"/>
      <c r="H839" s="469"/>
      <c r="I839" s="469"/>
    </row>
    <row r="840" spans="1:9" s="516" customFormat="1" ht="36" customHeight="1" x14ac:dyDescent="0.4">
      <c r="A840" s="473" t="s">
        <v>2222</v>
      </c>
      <c r="B840" s="473" t="s">
        <v>257</v>
      </c>
      <c r="C840" s="473" t="s">
        <v>2223</v>
      </c>
      <c r="D840" s="473" t="s">
        <v>2224</v>
      </c>
      <c r="E840" s="475"/>
      <c r="F840" s="469"/>
      <c r="G840" s="469"/>
      <c r="H840" s="469"/>
      <c r="I840" s="469"/>
    </row>
    <row r="841" spans="1:9" s="516" customFormat="1" ht="36" customHeight="1" x14ac:dyDescent="0.4">
      <c r="A841" s="473"/>
      <c r="B841" s="473"/>
      <c r="C841" s="473" t="s">
        <v>2225</v>
      </c>
      <c r="D841" s="473"/>
      <c r="E841" s="475"/>
      <c r="F841" s="469"/>
      <c r="G841" s="469"/>
      <c r="H841" s="469"/>
      <c r="I841" s="469"/>
    </row>
    <row r="842" spans="1:9" s="516" customFormat="1" ht="36" customHeight="1" x14ac:dyDescent="0.4">
      <c r="A842" s="473"/>
      <c r="B842" s="473"/>
      <c r="C842" s="473" t="s">
        <v>2226</v>
      </c>
      <c r="D842" s="473"/>
      <c r="E842" s="475"/>
      <c r="F842" s="469"/>
      <c r="G842" s="469"/>
      <c r="H842" s="469"/>
      <c r="I842" s="469"/>
    </row>
    <row r="843" spans="1:9" s="516" customFormat="1" ht="36" customHeight="1" x14ac:dyDescent="0.4">
      <c r="A843" s="473"/>
      <c r="B843" s="473"/>
      <c r="C843" s="473" t="s">
        <v>2227</v>
      </c>
      <c r="D843" s="473"/>
      <c r="E843" s="475"/>
      <c r="F843" s="469"/>
      <c r="G843" s="469"/>
      <c r="H843" s="469"/>
      <c r="I843" s="469"/>
    </row>
    <row r="844" spans="1:9" s="516" customFormat="1" ht="36" customHeight="1" x14ac:dyDescent="0.4">
      <c r="A844" s="473"/>
      <c r="B844" s="473"/>
      <c r="C844" s="473" t="s">
        <v>2228</v>
      </c>
      <c r="D844" s="473"/>
      <c r="E844" s="475"/>
      <c r="F844" s="469"/>
      <c r="G844" s="469"/>
      <c r="H844" s="469"/>
      <c r="I844" s="469"/>
    </row>
    <row r="845" spans="1:9" s="516" customFormat="1" ht="36" customHeight="1" x14ac:dyDescent="0.4">
      <c r="A845" s="473"/>
      <c r="B845" s="473"/>
      <c r="C845" s="473"/>
      <c r="D845" s="473"/>
      <c r="E845" s="475"/>
      <c r="F845" s="469"/>
      <c r="G845" s="469"/>
      <c r="H845" s="469"/>
      <c r="I845" s="469"/>
    </row>
    <row r="846" spans="1:9" s="516" customFormat="1" ht="36" customHeight="1" x14ac:dyDescent="0.4">
      <c r="A846" s="473" t="s">
        <v>2229</v>
      </c>
      <c r="B846" s="473" t="s">
        <v>2230</v>
      </c>
      <c r="C846" s="473" t="s">
        <v>2231</v>
      </c>
      <c r="D846" s="473" t="s">
        <v>2232</v>
      </c>
      <c r="E846" s="475"/>
      <c r="F846" s="469"/>
      <c r="G846" s="469"/>
      <c r="H846" s="469"/>
      <c r="I846" s="469"/>
    </row>
    <row r="847" spans="1:9" s="516" customFormat="1" ht="36" customHeight="1" x14ac:dyDescent="0.4">
      <c r="A847" s="473"/>
      <c r="B847" s="473"/>
      <c r="C847" s="473" t="s">
        <v>2233</v>
      </c>
      <c r="D847" s="473"/>
      <c r="E847" s="475"/>
      <c r="F847" s="469"/>
      <c r="G847" s="469"/>
      <c r="H847" s="469"/>
      <c r="I847" s="469"/>
    </row>
    <row r="848" spans="1:9" s="516" customFormat="1" ht="36" customHeight="1" x14ac:dyDescent="0.4">
      <c r="A848" s="473"/>
      <c r="B848" s="473"/>
      <c r="C848" s="473"/>
      <c r="D848" s="473"/>
      <c r="E848" s="475"/>
      <c r="F848" s="469"/>
      <c r="G848" s="469"/>
      <c r="H848" s="469"/>
      <c r="I848" s="469"/>
    </row>
    <row r="849" spans="1:9" s="516" customFormat="1" ht="36" customHeight="1" x14ac:dyDescent="0.4">
      <c r="A849" s="473" t="s">
        <v>2234</v>
      </c>
      <c r="B849" s="473" t="s">
        <v>2235</v>
      </c>
      <c r="C849" s="519" t="s">
        <v>2236</v>
      </c>
      <c r="D849" s="473" t="s">
        <v>2237</v>
      </c>
      <c r="E849" s="475"/>
      <c r="F849" s="469"/>
      <c r="G849" s="469"/>
      <c r="H849" s="469"/>
      <c r="I849" s="469"/>
    </row>
    <row r="850" spans="1:9" s="516" customFormat="1" ht="36" customHeight="1" x14ac:dyDescent="0.4">
      <c r="A850" s="473"/>
      <c r="B850" s="473" t="s">
        <v>2238</v>
      </c>
      <c r="C850" s="473" t="s">
        <v>2239</v>
      </c>
      <c r="D850" s="473"/>
      <c r="E850" s="475"/>
      <c r="F850" s="469"/>
      <c r="G850" s="469"/>
      <c r="H850" s="469"/>
      <c r="I850" s="469"/>
    </row>
    <row r="851" spans="1:9" s="516" customFormat="1" ht="36" customHeight="1" x14ac:dyDescent="0.4">
      <c r="A851" s="473"/>
      <c r="B851" s="473"/>
      <c r="C851" s="473" t="s">
        <v>2240</v>
      </c>
      <c r="D851" s="473"/>
      <c r="E851" s="475"/>
      <c r="F851" s="469"/>
      <c r="G851" s="469"/>
      <c r="H851" s="469"/>
      <c r="I851" s="469"/>
    </row>
    <row r="852" spans="1:9" s="516" customFormat="1" ht="36" customHeight="1" x14ac:dyDescent="0.4">
      <c r="A852" s="473"/>
      <c r="B852" s="473"/>
      <c r="C852" s="473" t="s">
        <v>2241</v>
      </c>
      <c r="D852" s="473"/>
      <c r="E852" s="475"/>
      <c r="F852" s="469"/>
      <c r="G852" s="469"/>
      <c r="H852" s="469"/>
      <c r="I852" s="469"/>
    </row>
    <row r="853" spans="1:9" s="516" customFormat="1" ht="36" customHeight="1" x14ac:dyDescent="0.4">
      <c r="A853" s="473"/>
      <c r="B853" s="473"/>
      <c r="C853" s="473" t="s">
        <v>2242</v>
      </c>
      <c r="D853" s="473"/>
      <c r="E853" s="475"/>
      <c r="F853" s="469"/>
      <c r="G853" s="469"/>
      <c r="H853" s="469"/>
      <c r="I853" s="469"/>
    </row>
    <row r="854" spans="1:9" s="516" customFormat="1" ht="36" customHeight="1" x14ac:dyDescent="0.4">
      <c r="A854" s="473"/>
      <c r="B854" s="473"/>
      <c r="C854" s="473" t="s">
        <v>2243</v>
      </c>
      <c r="D854" s="473"/>
      <c r="E854" s="475"/>
      <c r="F854" s="469"/>
      <c r="G854" s="469"/>
      <c r="H854" s="469"/>
      <c r="I854" s="469"/>
    </row>
    <row r="855" spans="1:9" s="516" customFormat="1" ht="36" customHeight="1" x14ac:dyDescent="0.4">
      <c r="A855" s="473"/>
      <c r="B855" s="473"/>
      <c r="C855" s="473"/>
      <c r="D855" s="473"/>
      <c r="E855" s="475"/>
      <c r="F855" s="469"/>
      <c r="G855" s="469"/>
      <c r="H855" s="469"/>
      <c r="I855" s="469"/>
    </row>
    <row r="856" spans="1:9" s="516" customFormat="1" ht="36" customHeight="1" x14ac:dyDescent="0.4">
      <c r="A856" s="473" t="s">
        <v>2244</v>
      </c>
      <c r="B856" s="473" t="s">
        <v>260</v>
      </c>
      <c r="C856" s="473" t="s">
        <v>2245</v>
      </c>
      <c r="D856" s="486" t="s">
        <v>2179</v>
      </c>
      <c r="E856" s="475"/>
      <c r="F856" s="469"/>
      <c r="G856" s="469"/>
      <c r="H856" s="469"/>
      <c r="I856" s="469"/>
    </row>
    <row r="857" spans="1:9" s="516" customFormat="1" ht="36" customHeight="1" x14ac:dyDescent="0.4">
      <c r="A857" s="473"/>
      <c r="B857" s="473"/>
      <c r="C857" s="473" t="s">
        <v>2246</v>
      </c>
      <c r="D857" s="473"/>
      <c r="E857" s="475"/>
      <c r="F857" s="469"/>
      <c r="G857" s="469"/>
      <c r="H857" s="469"/>
      <c r="I857" s="469"/>
    </row>
    <row r="858" spans="1:9" s="516" customFormat="1" ht="36" customHeight="1" x14ac:dyDescent="0.4">
      <c r="A858" s="473"/>
      <c r="B858" s="473"/>
      <c r="C858" s="473" t="s">
        <v>2247</v>
      </c>
      <c r="D858" s="473"/>
      <c r="E858" s="475"/>
      <c r="F858" s="469"/>
      <c r="G858" s="469"/>
      <c r="H858" s="469"/>
      <c r="I858" s="469"/>
    </row>
    <row r="859" spans="1:9" s="516" customFormat="1" ht="36" customHeight="1" x14ac:dyDescent="0.4">
      <c r="A859" s="473"/>
      <c r="B859" s="473"/>
      <c r="C859" s="473" t="s">
        <v>2248</v>
      </c>
      <c r="D859" s="473"/>
      <c r="E859" s="475"/>
      <c r="F859" s="469"/>
      <c r="G859" s="469"/>
      <c r="H859" s="469"/>
      <c r="I859" s="469"/>
    </row>
    <row r="860" spans="1:9" s="516" customFormat="1" ht="36" customHeight="1" x14ac:dyDescent="0.4">
      <c r="A860" s="473"/>
      <c r="B860" s="473"/>
      <c r="C860" s="473" t="s">
        <v>2249</v>
      </c>
      <c r="D860" s="473"/>
      <c r="E860" s="475"/>
      <c r="F860" s="469"/>
      <c r="G860" s="469"/>
      <c r="H860" s="469"/>
      <c r="I860" s="469"/>
    </row>
    <row r="861" spans="1:9" s="516" customFormat="1" ht="36" customHeight="1" x14ac:dyDescent="0.4">
      <c r="A861" s="473"/>
      <c r="B861" s="473"/>
      <c r="C861" s="473" t="s">
        <v>2250</v>
      </c>
      <c r="D861" s="473"/>
      <c r="E861" s="475"/>
      <c r="F861" s="469"/>
      <c r="G861" s="469"/>
      <c r="H861" s="469"/>
      <c r="I861" s="469"/>
    </row>
    <row r="862" spans="1:9" s="516" customFormat="1" ht="36" customHeight="1" x14ac:dyDescent="0.4">
      <c r="A862" s="473"/>
      <c r="B862" s="473"/>
      <c r="C862" s="473" t="s">
        <v>2251</v>
      </c>
      <c r="D862" s="473"/>
      <c r="E862" s="475"/>
      <c r="F862" s="469"/>
      <c r="G862" s="469"/>
      <c r="H862" s="469"/>
      <c r="I862" s="469"/>
    </row>
    <row r="863" spans="1:9" s="516" customFormat="1" ht="36" customHeight="1" x14ac:dyDescent="0.4">
      <c r="A863" s="473"/>
      <c r="B863" s="473"/>
      <c r="C863" s="473" t="s">
        <v>2252</v>
      </c>
      <c r="D863" s="473"/>
      <c r="E863" s="475"/>
      <c r="F863" s="469"/>
      <c r="G863" s="469"/>
      <c r="H863" s="469"/>
      <c r="I863" s="469"/>
    </row>
    <row r="864" spans="1:9" s="516" customFormat="1" ht="36" customHeight="1" x14ac:dyDescent="0.4">
      <c r="A864" s="473"/>
      <c r="B864" s="473"/>
      <c r="C864" s="473" t="s">
        <v>2253</v>
      </c>
      <c r="D864" s="473"/>
      <c r="E864" s="475"/>
      <c r="F864" s="469"/>
      <c r="G864" s="469"/>
      <c r="H864" s="469"/>
      <c r="I864" s="469"/>
    </row>
    <row r="865" spans="1:9" s="516" customFormat="1" ht="36" customHeight="1" x14ac:dyDescent="0.4">
      <c r="A865" s="473"/>
      <c r="B865" s="473"/>
      <c r="C865" s="473" t="s">
        <v>2254</v>
      </c>
      <c r="D865" s="473"/>
      <c r="E865" s="475"/>
      <c r="F865" s="469"/>
      <c r="G865" s="469"/>
      <c r="H865" s="469"/>
      <c r="I865" s="469"/>
    </row>
    <row r="866" spans="1:9" s="516" customFormat="1" ht="36" customHeight="1" x14ac:dyDescent="0.4">
      <c r="A866" s="473"/>
      <c r="B866" s="473"/>
      <c r="C866" s="473" t="s">
        <v>2255</v>
      </c>
      <c r="D866" s="473"/>
      <c r="E866" s="475"/>
      <c r="F866" s="469"/>
      <c r="G866" s="469"/>
      <c r="H866" s="469"/>
      <c r="I866" s="469"/>
    </row>
    <row r="867" spans="1:9" s="516" customFormat="1" ht="36" customHeight="1" x14ac:dyDescent="0.4">
      <c r="A867" s="473"/>
      <c r="B867" s="473"/>
      <c r="C867" s="473" t="s">
        <v>2256</v>
      </c>
      <c r="D867" s="473"/>
      <c r="E867" s="475"/>
      <c r="F867" s="469"/>
      <c r="G867" s="469"/>
      <c r="H867" s="469"/>
      <c r="I867" s="469"/>
    </row>
    <row r="868" spans="1:9" s="516" customFormat="1" ht="36" customHeight="1" x14ac:dyDescent="0.4">
      <c r="A868" s="473"/>
      <c r="B868" s="473"/>
      <c r="C868" s="473" t="s">
        <v>2257</v>
      </c>
      <c r="D868" s="473"/>
      <c r="E868" s="475"/>
      <c r="F868" s="469"/>
      <c r="G868" s="469"/>
      <c r="H868" s="469"/>
      <c r="I868" s="469"/>
    </row>
    <row r="869" spans="1:9" s="516" customFormat="1" ht="36" customHeight="1" x14ac:dyDescent="0.4">
      <c r="A869" s="473"/>
      <c r="B869" s="473"/>
      <c r="C869" s="473" t="s">
        <v>2258</v>
      </c>
      <c r="D869" s="473"/>
      <c r="E869" s="475"/>
      <c r="F869" s="469"/>
      <c r="G869" s="469"/>
      <c r="H869" s="469"/>
      <c r="I869" s="469"/>
    </row>
    <row r="870" spans="1:9" s="516" customFormat="1" ht="36" customHeight="1" x14ac:dyDescent="0.4">
      <c r="A870" s="473"/>
      <c r="B870" s="473"/>
      <c r="C870" s="473"/>
      <c r="D870" s="473"/>
      <c r="E870" s="475"/>
      <c r="F870" s="469"/>
      <c r="G870" s="469"/>
      <c r="H870" s="469"/>
      <c r="I870" s="469"/>
    </row>
    <row r="871" spans="1:9" s="516" customFormat="1" ht="36" customHeight="1" x14ac:dyDescent="0.4">
      <c r="A871" s="473" t="s">
        <v>2259</v>
      </c>
      <c r="B871" s="473" t="s">
        <v>261</v>
      </c>
      <c r="C871" s="473" t="s">
        <v>2260</v>
      </c>
      <c r="D871" s="486" t="s">
        <v>2179</v>
      </c>
      <c r="E871" s="475"/>
      <c r="F871" s="469"/>
      <c r="G871" s="469"/>
      <c r="H871" s="469"/>
      <c r="I871" s="469"/>
    </row>
    <row r="872" spans="1:9" s="516" customFormat="1" ht="36" customHeight="1" x14ac:dyDescent="0.4">
      <c r="A872" s="473"/>
      <c r="B872" s="473"/>
      <c r="C872" s="473" t="s">
        <v>2261</v>
      </c>
      <c r="D872" s="473"/>
      <c r="E872" s="475"/>
      <c r="F872" s="469"/>
      <c r="G872" s="469"/>
      <c r="H872" s="469"/>
      <c r="I872" s="469"/>
    </row>
    <row r="873" spans="1:9" s="516" customFormat="1" ht="36" customHeight="1" x14ac:dyDescent="0.4">
      <c r="A873" s="473"/>
      <c r="B873" s="473"/>
      <c r="C873" s="473"/>
      <c r="D873" s="473"/>
      <c r="E873" s="475"/>
      <c r="F873" s="469"/>
      <c r="G873" s="469"/>
      <c r="H873" s="469"/>
      <c r="I873" s="469"/>
    </row>
    <row r="874" spans="1:9" s="516" customFormat="1" ht="36" customHeight="1" x14ac:dyDescent="0.4">
      <c r="A874" s="473" t="s">
        <v>2262</v>
      </c>
      <c r="B874" s="473" t="s">
        <v>262</v>
      </c>
      <c r="C874" s="473" t="s">
        <v>2263</v>
      </c>
      <c r="D874" s="486" t="s">
        <v>2179</v>
      </c>
      <c r="E874" s="475"/>
      <c r="F874" s="469"/>
      <c r="G874" s="469"/>
      <c r="H874" s="469"/>
      <c r="I874" s="469"/>
    </row>
    <row r="875" spans="1:9" s="516" customFormat="1" ht="36" customHeight="1" x14ac:dyDescent="0.4">
      <c r="A875" s="473"/>
      <c r="B875" s="473"/>
      <c r="C875" s="473" t="s">
        <v>2264</v>
      </c>
      <c r="D875" s="473"/>
      <c r="E875" s="475"/>
      <c r="F875" s="469"/>
      <c r="G875" s="469"/>
      <c r="H875" s="469"/>
      <c r="I875" s="469"/>
    </row>
    <row r="876" spans="1:9" s="516" customFormat="1" ht="36" customHeight="1" x14ac:dyDescent="0.4">
      <c r="A876" s="473"/>
      <c r="B876" s="473"/>
      <c r="C876" s="473" t="s">
        <v>2265</v>
      </c>
      <c r="D876" s="473"/>
      <c r="E876" s="475"/>
      <c r="F876" s="469"/>
      <c r="G876" s="469"/>
      <c r="H876" s="469"/>
      <c r="I876" s="469"/>
    </row>
    <row r="877" spans="1:9" ht="36" customHeight="1" x14ac:dyDescent="0.4">
      <c r="A877" s="473"/>
      <c r="B877" s="473"/>
      <c r="C877" s="473" t="s">
        <v>2266</v>
      </c>
      <c r="D877" s="473"/>
      <c r="E877" s="475"/>
    </row>
    <row r="878" spans="1:9" ht="36" customHeight="1" x14ac:dyDescent="0.4">
      <c r="A878" s="473"/>
      <c r="B878" s="473"/>
      <c r="C878" s="473" t="s">
        <v>2267</v>
      </c>
      <c r="D878" s="473"/>
      <c r="E878" s="475"/>
    </row>
    <row r="879" spans="1:9" ht="36" customHeight="1" x14ac:dyDescent="0.4">
      <c r="A879" s="473"/>
      <c r="B879" s="473"/>
      <c r="C879" s="473"/>
      <c r="D879" s="473"/>
      <c r="E879" s="475"/>
    </row>
    <row r="880" spans="1:9" ht="36" customHeight="1" x14ac:dyDescent="0.4">
      <c r="A880" s="473" t="s">
        <v>2268</v>
      </c>
      <c r="B880" s="473" t="s">
        <v>981</v>
      </c>
      <c r="C880" s="473" t="s">
        <v>2269</v>
      </c>
      <c r="D880" s="488" t="s">
        <v>2270</v>
      </c>
      <c r="E880" s="475"/>
    </row>
    <row r="881" spans="1:5" ht="36" customHeight="1" x14ac:dyDescent="0.4">
      <c r="A881" s="473"/>
      <c r="B881" s="473"/>
      <c r="C881" s="473" t="s">
        <v>2271</v>
      </c>
      <c r="D881" s="473"/>
      <c r="E881" s="475"/>
    </row>
    <row r="882" spans="1:5" ht="36" customHeight="1" x14ac:dyDescent="0.4">
      <c r="A882" s="473"/>
      <c r="B882" s="473"/>
      <c r="C882" s="473" t="s">
        <v>2272</v>
      </c>
      <c r="D882" s="473"/>
      <c r="E882" s="475"/>
    </row>
    <row r="883" spans="1:5" ht="36" customHeight="1" x14ac:dyDescent="0.4">
      <c r="A883" s="473"/>
      <c r="B883" s="473"/>
      <c r="C883" s="473" t="s">
        <v>2273</v>
      </c>
      <c r="D883" s="473"/>
      <c r="E883" s="475"/>
    </row>
    <row r="884" spans="1:5" ht="36" customHeight="1" x14ac:dyDescent="0.4">
      <c r="A884" s="473"/>
      <c r="B884" s="473"/>
      <c r="C884" s="473"/>
      <c r="D884" s="473"/>
      <c r="E884" s="475"/>
    </row>
    <row r="885" spans="1:5" ht="36" customHeight="1" x14ac:dyDescent="0.4">
      <c r="A885" s="473" t="s">
        <v>2274</v>
      </c>
      <c r="B885" s="473" t="s">
        <v>984</v>
      </c>
      <c r="C885" s="473" t="s">
        <v>2275</v>
      </c>
      <c r="D885" s="473" t="s">
        <v>2276</v>
      </c>
      <c r="E885" s="475"/>
    </row>
    <row r="886" spans="1:5" ht="36" customHeight="1" x14ac:dyDescent="0.4">
      <c r="A886" s="473"/>
      <c r="B886" s="473"/>
      <c r="C886" s="473"/>
      <c r="D886" s="473"/>
      <c r="E886" s="475"/>
    </row>
    <row r="887" spans="1:5" ht="36" customHeight="1" x14ac:dyDescent="0.4">
      <c r="A887" s="473" t="s">
        <v>2277</v>
      </c>
      <c r="B887" s="473" t="s">
        <v>985</v>
      </c>
      <c r="C887" s="473" t="s">
        <v>2278</v>
      </c>
      <c r="D887" s="488" t="s">
        <v>2270</v>
      </c>
      <c r="E887" s="475"/>
    </row>
    <row r="888" spans="1:5" ht="36" customHeight="1" x14ac:dyDescent="0.4">
      <c r="A888" s="473"/>
      <c r="B888" s="473"/>
      <c r="C888" s="473" t="s">
        <v>2279</v>
      </c>
      <c r="D888" s="473"/>
      <c r="E888" s="475"/>
    </row>
    <row r="889" spans="1:5" ht="36" customHeight="1" x14ac:dyDescent="0.4">
      <c r="A889" s="473"/>
      <c r="B889" s="473"/>
      <c r="C889" s="473" t="s">
        <v>2280</v>
      </c>
      <c r="D889" s="473"/>
      <c r="E889" s="475"/>
    </row>
    <row r="890" spans="1:5" ht="36" customHeight="1" x14ac:dyDescent="0.4">
      <c r="A890" s="473"/>
      <c r="B890" s="473"/>
      <c r="C890" s="473"/>
      <c r="D890" s="473"/>
      <c r="E890" s="475"/>
    </row>
    <row r="891" spans="1:5" ht="36" customHeight="1" x14ac:dyDescent="0.4">
      <c r="A891" s="473" t="s">
        <v>2281</v>
      </c>
      <c r="B891" s="473" t="s">
        <v>987</v>
      </c>
      <c r="C891" s="473" t="s">
        <v>2282</v>
      </c>
      <c r="D891" s="473"/>
      <c r="E891" s="475"/>
    </row>
    <row r="892" spans="1:5" ht="36" customHeight="1" x14ac:dyDescent="0.4">
      <c r="A892" s="473"/>
      <c r="B892" s="473"/>
      <c r="C892" s="473"/>
      <c r="D892" s="473"/>
      <c r="E892" s="475"/>
    </row>
    <row r="893" spans="1:5" ht="36" customHeight="1" x14ac:dyDescent="0.4">
      <c r="A893" s="473" t="s">
        <v>2283</v>
      </c>
      <c r="B893" s="473" t="s">
        <v>2284</v>
      </c>
      <c r="C893" s="473" t="s">
        <v>2285</v>
      </c>
      <c r="D893" s="473"/>
      <c r="E893" s="475"/>
    </row>
    <row r="894" spans="1:5" ht="36" customHeight="1" x14ac:dyDescent="0.4">
      <c r="A894" s="473"/>
      <c r="B894" s="473" t="s">
        <v>2286</v>
      </c>
      <c r="C894" s="473" t="s">
        <v>2287</v>
      </c>
      <c r="D894" s="473"/>
      <c r="E894" s="475"/>
    </row>
    <row r="895" spans="1:5" ht="36" customHeight="1" x14ac:dyDescent="0.4">
      <c r="A895" s="523"/>
      <c r="B895" s="523"/>
      <c r="C895" s="523"/>
      <c r="D895" s="523"/>
      <c r="E895" s="524"/>
    </row>
  </sheetData>
  <mergeCells count="1">
    <mergeCell ref="A1:E1"/>
  </mergeCells>
  <printOptions horizontalCentered="1"/>
  <pageMargins left="0" right="0" top="0.51181102362204722" bottom="0.35433070866141736" header="0.15748031496062992" footer="0.11811023622047245"/>
  <pageSetup paperSize="9" scale="70" orientation="landscape" blackAndWhite="1" useFirstPageNumber="1" verticalDpi="300" r:id="rId1"/>
  <headerFooter alignWithMargins="0">
    <oddHeader>&amp;R&amp;"BrowalliaUPC,ธรรมดา"&amp;16หน้า : &amp;P</oddHeader>
    <oddFooter>&amp;R&amp;"BrowalliaUPC,ตัวหนา"&amp;16&amp;D:&amp;T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zoomScale="70" zoomScaleNormal="70" workbookViewId="0">
      <selection activeCell="AH19" sqref="AH19"/>
    </sheetView>
  </sheetViews>
  <sheetFormatPr defaultRowHeight="21.75" x14ac:dyDescent="0.5"/>
  <cols>
    <col min="1" max="1" width="9.140625" style="13"/>
  </cols>
  <sheetData>
    <row r="1" spans="1:22" x14ac:dyDescent="0.5">
      <c r="A1" s="13">
        <v>1</v>
      </c>
      <c r="B1" s="14" t="s">
        <v>263</v>
      </c>
      <c r="J1" s="13">
        <v>2</v>
      </c>
      <c r="K1" s="14" t="s">
        <v>264</v>
      </c>
      <c r="N1" s="15" t="s">
        <v>265</v>
      </c>
      <c r="O1" s="15" t="s">
        <v>420</v>
      </c>
      <c r="P1" s="16"/>
      <c r="U1">
        <v>5</v>
      </c>
      <c r="V1" t="s">
        <v>431</v>
      </c>
    </row>
    <row r="17" spans="10:11" x14ac:dyDescent="0.5">
      <c r="J17" s="13">
        <v>3</v>
      </c>
      <c r="K17" s="14" t="s">
        <v>429</v>
      </c>
    </row>
    <row r="31" spans="10:11" x14ac:dyDescent="0.5">
      <c r="J31">
        <v>4</v>
      </c>
      <c r="K31" t="s">
        <v>430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8:M8"/>
  <sheetViews>
    <sheetView topLeftCell="A40" workbookViewId="0">
      <selection activeCell="D8" sqref="D8:M8"/>
    </sheetView>
  </sheetViews>
  <sheetFormatPr defaultRowHeight="21.75" x14ac:dyDescent="0.5"/>
  <cols>
    <col min="13" max="13" width="15.28515625" customWidth="1"/>
  </cols>
  <sheetData>
    <row r="8" spans="4:13" ht="92.25" x14ac:dyDescent="1.3">
      <c r="D8" s="754" t="s">
        <v>333</v>
      </c>
      <c r="E8" s="754"/>
      <c r="F8" s="754"/>
      <c r="G8" s="754"/>
      <c r="H8" s="754"/>
      <c r="I8" s="754"/>
      <c r="J8" s="754"/>
      <c r="K8" s="754"/>
      <c r="L8" s="754"/>
      <c r="M8" s="754"/>
    </row>
  </sheetData>
  <mergeCells count="1">
    <mergeCell ref="D8:M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N40"/>
  <sheetViews>
    <sheetView topLeftCell="A16" zoomScale="70" zoomScaleNormal="70" workbookViewId="0">
      <selection activeCell="N24" sqref="N24"/>
    </sheetView>
  </sheetViews>
  <sheetFormatPr defaultColWidth="10.42578125" defaultRowHeight="15" x14ac:dyDescent="0.25"/>
  <cols>
    <col min="1" max="1" width="20.5703125" style="27" bestFit="1" customWidth="1"/>
    <col min="2" max="2" width="10.7109375" style="27" bestFit="1" customWidth="1"/>
    <col min="3" max="3" width="40.85546875" style="28" bestFit="1" customWidth="1"/>
    <col min="4" max="4" width="12.140625" style="29" customWidth="1"/>
    <col min="5" max="5" width="23.7109375" style="29" bestFit="1" customWidth="1"/>
    <col min="6" max="6" width="20.85546875" style="28" bestFit="1" customWidth="1"/>
    <col min="7" max="7" width="19" style="28" bestFit="1" customWidth="1"/>
    <col min="8" max="8" width="16.140625" style="12" bestFit="1" customWidth="1"/>
    <col min="9" max="10" width="10.42578125" style="12"/>
    <col min="11" max="11" width="14" style="12" customWidth="1"/>
    <col min="12" max="12" width="17.7109375" style="44" bestFit="1" customWidth="1"/>
    <col min="13" max="13" width="14.28515625" style="44" bestFit="1" customWidth="1"/>
    <col min="14" max="16384" width="10.42578125" style="12"/>
  </cols>
  <sheetData>
    <row r="1" spans="1:14" ht="45.75" customHeight="1" x14ac:dyDescent="0.5">
      <c r="A1" s="755" t="s">
        <v>266</v>
      </c>
      <c r="B1" s="755"/>
      <c r="C1" s="755"/>
      <c r="D1" s="755"/>
      <c r="E1" s="755"/>
      <c r="F1" s="755"/>
      <c r="G1" s="755"/>
      <c r="H1" s="46" t="s">
        <v>293</v>
      </c>
      <c r="K1" s="756" t="s">
        <v>292</v>
      </c>
      <c r="L1" s="756"/>
    </row>
    <row r="2" spans="1:14" ht="58.5" customHeight="1" x14ac:dyDescent="0.5">
      <c r="A2" s="35" t="s">
        <v>267</v>
      </c>
      <c r="B2" s="36" t="s">
        <v>82</v>
      </c>
      <c r="C2" s="36" t="s">
        <v>268</v>
      </c>
      <c r="D2" s="37" t="s">
        <v>269</v>
      </c>
      <c r="E2" s="38" t="s">
        <v>270</v>
      </c>
      <c r="F2" s="38" t="s">
        <v>271</v>
      </c>
      <c r="G2" s="38" t="s">
        <v>272</v>
      </c>
      <c r="H2" s="40" t="s">
        <v>288</v>
      </c>
      <c r="K2" s="42" t="s">
        <v>290</v>
      </c>
      <c r="L2" s="45" t="s">
        <v>291</v>
      </c>
      <c r="M2" s="45"/>
    </row>
    <row r="3" spans="1:14" ht="28.5" customHeight="1" x14ac:dyDescent="0.5">
      <c r="A3" s="19"/>
      <c r="B3" s="19" t="s">
        <v>33</v>
      </c>
      <c r="C3" s="20" t="s">
        <v>65</v>
      </c>
      <c r="D3" s="21">
        <v>16</v>
      </c>
      <c r="E3" s="21">
        <v>418743</v>
      </c>
      <c r="F3" s="22">
        <f t="shared" ref="F3:F37" si="0">+E3*1.075*12</f>
        <v>5401784.6999999993</v>
      </c>
      <c r="G3" s="22">
        <f t="shared" ref="G3:G37" si="1">F3*0.25</f>
        <v>1350446.1749999998</v>
      </c>
      <c r="H3" s="41">
        <f>+ROUND(G3,-2)</f>
        <v>1350400</v>
      </c>
      <c r="K3" s="43" t="s">
        <v>33</v>
      </c>
      <c r="L3" s="45">
        <v>6296000</v>
      </c>
      <c r="M3" s="45">
        <v>6296000</v>
      </c>
      <c r="N3" s="34" t="s">
        <v>346</v>
      </c>
    </row>
    <row r="4" spans="1:14" ht="28.5" customHeight="1" x14ac:dyDescent="0.5">
      <c r="A4" s="19"/>
      <c r="B4" s="19" t="s">
        <v>33</v>
      </c>
      <c r="C4" s="20" t="s">
        <v>66</v>
      </c>
      <c r="D4" s="39">
        <v>1</v>
      </c>
      <c r="E4" s="21">
        <v>27446</v>
      </c>
      <c r="F4" s="22">
        <f t="shared" si="0"/>
        <v>354053.39999999997</v>
      </c>
      <c r="G4" s="22">
        <f t="shared" si="1"/>
        <v>88513.349999999991</v>
      </c>
      <c r="H4" s="41">
        <f t="shared" ref="H4:H37" si="2">+ROUND(G4,-2)</f>
        <v>88500</v>
      </c>
      <c r="K4" s="43" t="s">
        <v>41</v>
      </c>
      <c r="L4" s="45">
        <v>1046900</v>
      </c>
      <c r="M4" s="45">
        <v>1046900</v>
      </c>
    </row>
    <row r="5" spans="1:14" ht="28.5" customHeight="1" x14ac:dyDescent="0.5">
      <c r="A5" s="19"/>
      <c r="B5" s="19" t="s">
        <v>33</v>
      </c>
      <c r="C5" s="20" t="s">
        <v>67</v>
      </c>
      <c r="D5" s="39">
        <v>2</v>
      </c>
      <c r="E5" s="21">
        <v>85715</v>
      </c>
      <c r="F5" s="22">
        <f t="shared" si="0"/>
        <v>1105723.5</v>
      </c>
      <c r="G5" s="22">
        <f t="shared" si="1"/>
        <v>276430.875</v>
      </c>
      <c r="H5" s="41">
        <f t="shared" si="2"/>
        <v>276400</v>
      </c>
      <c r="K5" s="43" t="s">
        <v>43</v>
      </c>
      <c r="L5" s="45">
        <v>1078600</v>
      </c>
      <c r="M5" s="45">
        <v>1078600</v>
      </c>
    </row>
    <row r="6" spans="1:14" ht="28.5" customHeight="1" x14ac:dyDescent="0.5">
      <c r="A6" s="19"/>
      <c r="B6" s="19" t="s">
        <v>33</v>
      </c>
      <c r="C6" s="20" t="s">
        <v>85</v>
      </c>
      <c r="D6" s="39">
        <v>1</v>
      </c>
      <c r="E6" s="21">
        <v>25280</v>
      </c>
      <c r="F6" s="22">
        <f t="shared" si="0"/>
        <v>326112</v>
      </c>
      <c r="G6" s="22">
        <f t="shared" si="1"/>
        <v>81528</v>
      </c>
      <c r="H6" s="41">
        <f t="shared" si="2"/>
        <v>81500</v>
      </c>
      <c r="K6" s="43" t="s">
        <v>45</v>
      </c>
      <c r="L6" s="45">
        <v>880300</v>
      </c>
      <c r="M6" s="45">
        <v>880300</v>
      </c>
    </row>
    <row r="7" spans="1:14" ht="28.5" customHeight="1" x14ac:dyDescent="0.5">
      <c r="A7" s="19"/>
      <c r="B7" s="19" t="s">
        <v>33</v>
      </c>
      <c r="C7" s="20" t="s">
        <v>86</v>
      </c>
      <c r="D7" s="39">
        <v>2</v>
      </c>
      <c r="E7" s="21">
        <v>53248</v>
      </c>
      <c r="F7" s="22">
        <f t="shared" si="0"/>
        <v>686899.19999999995</v>
      </c>
      <c r="G7" s="22">
        <f t="shared" si="1"/>
        <v>171724.79999999999</v>
      </c>
      <c r="H7" s="41">
        <f t="shared" si="2"/>
        <v>171700</v>
      </c>
      <c r="K7" s="43" t="s">
        <v>47</v>
      </c>
      <c r="L7" s="45">
        <v>838200</v>
      </c>
      <c r="M7" s="45">
        <v>838200</v>
      </c>
    </row>
    <row r="8" spans="1:14" ht="28.5" customHeight="1" x14ac:dyDescent="0.5">
      <c r="A8" s="19"/>
      <c r="B8" s="19" t="s">
        <v>33</v>
      </c>
      <c r="C8" s="20" t="s">
        <v>73</v>
      </c>
      <c r="D8" s="39">
        <v>3</v>
      </c>
      <c r="E8" s="21">
        <v>115085</v>
      </c>
      <c r="F8" s="22">
        <f t="shared" si="0"/>
        <v>1484596.5</v>
      </c>
      <c r="G8" s="22">
        <f t="shared" si="1"/>
        <v>371149.125</v>
      </c>
      <c r="H8" s="41">
        <f t="shared" si="2"/>
        <v>371100</v>
      </c>
      <c r="K8" s="43" t="s">
        <v>49</v>
      </c>
      <c r="L8" s="45">
        <v>682800</v>
      </c>
      <c r="M8" s="45">
        <v>682800</v>
      </c>
    </row>
    <row r="9" spans="1:14" ht="28.5" customHeight="1" x14ac:dyDescent="0.5">
      <c r="A9" s="19"/>
      <c r="B9" s="19" t="s">
        <v>33</v>
      </c>
      <c r="C9" s="20" t="s">
        <v>87</v>
      </c>
      <c r="D9" s="39">
        <v>3</v>
      </c>
      <c r="E9" s="21">
        <v>78728</v>
      </c>
      <c r="F9" s="22">
        <f t="shared" si="0"/>
        <v>1015591.2</v>
      </c>
      <c r="G9" s="22">
        <f t="shared" si="1"/>
        <v>253897.8</v>
      </c>
      <c r="H9" s="41">
        <f t="shared" si="2"/>
        <v>253900</v>
      </c>
      <c r="K9" s="43" t="s">
        <v>51</v>
      </c>
      <c r="L9" s="45">
        <v>628800</v>
      </c>
      <c r="M9" s="45">
        <v>628800</v>
      </c>
    </row>
    <row r="10" spans="1:14" ht="28.5" customHeight="1" x14ac:dyDescent="0.5">
      <c r="A10" s="19"/>
      <c r="B10" s="19" t="s">
        <v>33</v>
      </c>
      <c r="C10" s="20" t="s">
        <v>88</v>
      </c>
      <c r="D10" s="39">
        <v>3</v>
      </c>
      <c r="E10" s="21">
        <v>108500</v>
      </c>
      <c r="F10" s="22">
        <f t="shared" si="0"/>
        <v>1399650</v>
      </c>
      <c r="G10" s="22">
        <f t="shared" si="1"/>
        <v>349912.5</v>
      </c>
      <c r="H10" s="41">
        <f t="shared" si="2"/>
        <v>349900</v>
      </c>
      <c r="K10" s="43" t="s">
        <v>53</v>
      </c>
      <c r="L10" s="45">
        <v>705300</v>
      </c>
      <c r="M10" s="45">
        <v>705300</v>
      </c>
    </row>
    <row r="11" spans="1:14" ht="28.5" customHeight="1" x14ac:dyDescent="0.5">
      <c r="A11" s="19"/>
      <c r="B11" s="19" t="s">
        <v>33</v>
      </c>
      <c r="C11" s="20" t="s">
        <v>89</v>
      </c>
      <c r="D11" s="39">
        <v>3</v>
      </c>
      <c r="E11" s="21">
        <v>165371</v>
      </c>
      <c r="F11" s="22">
        <f t="shared" si="0"/>
        <v>2133285.9</v>
      </c>
      <c r="G11" s="22">
        <f t="shared" si="1"/>
        <v>533321.47499999998</v>
      </c>
      <c r="H11" s="41">
        <f t="shared" si="2"/>
        <v>533300</v>
      </c>
      <c r="K11" s="43" t="s">
        <v>55</v>
      </c>
      <c r="L11" s="45">
        <v>495800</v>
      </c>
      <c r="M11" s="45">
        <v>495800</v>
      </c>
    </row>
    <row r="12" spans="1:14" ht="28.5" customHeight="1" x14ac:dyDescent="0.5">
      <c r="A12" s="19"/>
      <c r="B12" s="19" t="s">
        <v>33</v>
      </c>
      <c r="C12" s="20" t="s">
        <v>90</v>
      </c>
      <c r="D12" s="39">
        <v>2</v>
      </c>
      <c r="E12" s="21">
        <v>102451</v>
      </c>
      <c r="F12" s="22">
        <f t="shared" si="0"/>
        <v>1321617.8999999999</v>
      </c>
      <c r="G12" s="22">
        <f t="shared" si="1"/>
        <v>330404.47499999998</v>
      </c>
      <c r="H12" s="41">
        <f t="shared" si="2"/>
        <v>330400</v>
      </c>
      <c r="K12" s="43" t="s">
        <v>57</v>
      </c>
      <c r="L12" s="45">
        <v>559900</v>
      </c>
      <c r="M12" s="45">
        <v>559900</v>
      </c>
    </row>
    <row r="13" spans="1:14" ht="28.5" customHeight="1" x14ac:dyDescent="0.5">
      <c r="A13" s="19"/>
      <c r="B13" s="19" t="s">
        <v>33</v>
      </c>
      <c r="C13" s="20" t="s">
        <v>91</v>
      </c>
      <c r="D13" s="39">
        <v>1</v>
      </c>
      <c r="E13" s="21">
        <v>58331</v>
      </c>
      <c r="F13" s="22">
        <f t="shared" si="0"/>
        <v>752469.89999999991</v>
      </c>
      <c r="G13" s="22">
        <f t="shared" si="1"/>
        <v>188117.47499999998</v>
      </c>
      <c r="H13" s="41">
        <f t="shared" si="2"/>
        <v>188100</v>
      </c>
      <c r="K13" s="43" t="s">
        <v>59</v>
      </c>
      <c r="L13" s="45">
        <v>426600</v>
      </c>
      <c r="M13" s="45">
        <v>426600</v>
      </c>
    </row>
    <row r="14" spans="1:14" ht="28.5" customHeight="1" x14ac:dyDescent="0.5">
      <c r="A14" s="19"/>
      <c r="B14" s="19" t="s">
        <v>33</v>
      </c>
      <c r="C14" s="20" t="s">
        <v>71</v>
      </c>
      <c r="D14" s="39">
        <v>1</v>
      </c>
      <c r="E14" s="21">
        <v>25379</v>
      </c>
      <c r="F14" s="22">
        <f t="shared" si="0"/>
        <v>327389.09999999998</v>
      </c>
      <c r="G14" s="22">
        <f t="shared" si="1"/>
        <v>81847.274999999994</v>
      </c>
      <c r="H14" s="41">
        <f t="shared" si="2"/>
        <v>81800</v>
      </c>
      <c r="K14" s="43" t="s">
        <v>61</v>
      </c>
      <c r="L14" s="45">
        <v>455500</v>
      </c>
      <c r="M14" s="45">
        <v>455500</v>
      </c>
    </row>
    <row r="15" spans="1:14" ht="28.5" customHeight="1" x14ac:dyDescent="0.5">
      <c r="A15" s="19"/>
      <c r="B15" s="19" t="s">
        <v>33</v>
      </c>
      <c r="C15" s="20" t="s">
        <v>70</v>
      </c>
      <c r="D15" s="39">
        <v>1</v>
      </c>
      <c r="E15" s="21">
        <v>39093</v>
      </c>
      <c r="F15" s="22">
        <f t="shared" si="0"/>
        <v>504299.69999999995</v>
      </c>
      <c r="G15" s="22">
        <f t="shared" si="1"/>
        <v>126074.92499999999</v>
      </c>
      <c r="H15" s="41">
        <f t="shared" si="2"/>
        <v>126100</v>
      </c>
      <c r="K15" s="43" t="s">
        <v>286</v>
      </c>
      <c r="L15" s="45">
        <v>799700</v>
      </c>
      <c r="M15" s="45">
        <v>799700</v>
      </c>
    </row>
    <row r="16" spans="1:14" ht="28.5" customHeight="1" x14ac:dyDescent="0.5">
      <c r="A16" s="19"/>
      <c r="B16" s="19" t="s">
        <v>33</v>
      </c>
      <c r="C16" s="20" t="s">
        <v>72</v>
      </c>
      <c r="D16" s="39">
        <v>3</v>
      </c>
      <c r="E16" s="21">
        <v>118110</v>
      </c>
      <c r="F16" s="22">
        <f t="shared" si="0"/>
        <v>1523619</v>
      </c>
      <c r="G16" s="22">
        <f t="shared" si="1"/>
        <v>380904.75</v>
      </c>
      <c r="H16" s="41">
        <f t="shared" si="2"/>
        <v>380900</v>
      </c>
      <c r="K16" s="43" t="s">
        <v>285</v>
      </c>
      <c r="L16" s="45">
        <v>479100</v>
      </c>
      <c r="M16" s="45">
        <v>479100</v>
      </c>
    </row>
    <row r="17" spans="1:13" ht="28.5" customHeight="1" x14ac:dyDescent="0.5">
      <c r="A17" s="19"/>
      <c r="B17" s="19" t="s">
        <v>33</v>
      </c>
      <c r="C17" s="20" t="s">
        <v>68</v>
      </c>
      <c r="D17" s="39">
        <v>2</v>
      </c>
      <c r="E17" s="21">
        <v>84892</v>
      </c>
      <c r="F17" s="22">
        <f t="shared" si="0"/>
        <v>1095106.7999999998</v>
      </c>
      <c r="G17" s="22">
        <f t="shared" si="1"/>
        <v>273776.69999999995</v>
      </c>
      <c r="H17" s="41">
        <f t="shared" si="2"/>
        <v>273800</v>
      </c>
      <c r="K17" s="43" t="s">
        <v>80</v>
      </c>
      <c r="L17" s="45">
        <v>15373500</v>
      </c>
      <c r="M17" s="45">
        <f>SUM(M3:M16)</f>
        <v>15373500</v>
      </c>
    </row>
    <row r="18" spans="1:13" ht="28.5" customHeight="1" x14ac:dyDescent="0.5">
      <c r="A18" s="19"/>
      <c r="B18" s="19" t="s">
        <v>33</v>
      </c>
      <c r="C18" s="20" t="s">
        <v>92</v>
      </c>
      <c r="D18" s="39">
        <v>2</v>
      </c>
      <c r="E18" s="21">
        <v>73459</v>
      </c>
      <c r="F18" s="22">
        <f t="shared" si="0"/>
        <v>947621.10000000009</v>
      </c>
      <c r="G18" s="22">
        <f t="shared" si="1"/>
        <v>236905.27500000002</v>
      </c>
      <c r="H18" s="41">
        <f t="shared" si="2"/>
        <v>236900</v>
      </c>
      <c r="K18"/>
      <c r="L18" s="45"/>
      <c r="M18" s="45"/>
    </row>
    <row r="19" spans="1:13" ht="28.5" customHeight="1" x14ac:dyDescent="0.5">
      <c r="A19" s="19"/>
      <c r="B19" s="19" t="s">
        <v>33</v>
      </c>
      <c r="C19" s="20" t="s">
        <v>69</v>
      </c>
      <c r="D19" s="39">
        <v>2</v>
      </c>
      <c r="E19" s="21">
        <v>51189</v>
      </c>
      <c r="F19" s="22">
        <f t="shared" si="0"/>
        <v>660338.1</v>
      </c>
      <c r="G19" s="22">
        <f t="shared" si="1"/>
        <v>165084.52499999999</v>
      </c>
      <c r="H19" s="41">
        <f t="shared" si="2"/>
        <v>165100</v>
      </c>
      <c r="K19"/>
      <c r="L19" s="45"/>
      <c r="M19" s="45"/>
    </row>
    <row r="20" spans="1:13" ht="28.5" customHeight="1" x14ac:dyDescent="0.35">
      <c r="A20" s="19"/>
      <c r="B20" s="19" t="s">
        <v>33</v>
      </c>
      <c r="C20" s="20" t="s">
        <v>93</v>
      </c>
      <c r="D20" s="39">
        <v>3</v>
      </c>
      <c r="E20" s="21">
        <v>70619</v>
      </c>
      <c r="F20" s="22">
        <f t="shared" si="0"/>
        <v>910985.10000000009</v>
      </c>
      <c r="G20" s="22">
        <f t="shared" si="1"/>
        <v>227746.27500000002</v>
      </c>
      <c r="H20" s="41">
        <f t="shared" si="2"/>
        <v>227700</v>
      </c>
    </row>
    <row r="21" spans="1:13" ht="28.5" customHeight="1" x14ac:dyDescent="0.35">
      <c r="A21" s="19"/>
      <c r="B21" s="19" t="s">
        <v>33</v>
      </c>
      <c r="C21" s="20" t="s">
        <v>75</v>
      </c>
      <c r="D21" s="39">
        <v>2</v>
      </c>
      <c r="E21" s="21">
        <v>52148</v>
      </c>
      <c r="F21" s="22">
        <f t="shared" si="0"/>
        <v>672709.2</v>
      </c>
      <c r="G21" s="22">
        <f t="shared" si="1"/>
        <v>168177.3</v>
      </c>
      <c r="H21" s="41">
        <f t="shared" si="2"/>
        <v>168200</v>
      </c>
    </row>
    <row r="22" spans="1:13" ht="28.5" customHeight="1" x14ac:dyDescent="0.35">
      <c r="A22" s="19"/>
      <c r="B22" s="19" t="s">
        <v>33</v>
      </c>
      <c r="C22" s="20" t="s">
        <v>74</v>
      </c>
      <c r="D22" s="39">
        <v>3</v>
      </c>
      <c r="E22" s="21">
        <v>107073</v>
      </c>
      <c r="F22" s="22">
        <f t="shared" si="0"/>
        <v>1381241.7</v>
      </c>
      <c r="G22" s="22">
        <f t="shared" si="1"/>
        <v>345310.42499999999</v>
      </c>
      <c r="H22" s="41">
        <f t="shared" si="2"/>
        <v>345300</v>
      </c>
    </row>
    <row r="23" spans="1:13" ht="28.5" customHeight="1" x14ac:dyDescent="0.35">
      <c r="A23" s="19"/>
      <c r="B23" s="19" t="s">
        <v>33</v>
      </c>
      <c r="C23" s="20" t="s">
        <v>94</v>
      </c>
      <c r="D23" s="39">
        <v>3</v>
      </c>
      <c r="E23" s="21">
        <v>91482</v>
      </c>
      <c r="F23" s="22">
        <f t="shared" si="0"/>
        <v>1180117.7999999998</v>
      </c>
      <c r="G23" s="22">
        <f t="shared" si="1"/>
        <v>295029.44999999995</v>
      </c>
      <c r="H23" s="41">
        <f t="shared" si="2"/>
        <v>295000</v>
      </c>
    </row>
    <row r="24" spans="1:13" ht="28.5" customHeight="1" x14ac:dyDescent="0.35">
      <c r="A24" s="19"/>
      <c r="B24" s="19" t="s">
        <v>41</v>
      </c>
      <c r="C24" s="20" t="s">
        <v>84</v>
      </c>
      <c r="D24" s="39">
        <v>12</v>
      </c>
      <c r="E24" s="21">
        <v>324633</v>
      </c>
      <c r="F24" s="22">
        <f t="shared" si="0"/>
        <v>4187765.6999999997</v>
      </c>
      <c r="G24" s="22">
        <f t="shared" si="1"/>
        <v>1046941.4249999999</v>
      </c>
      <c r="H24" s="41">
        <f t="shared" si="2"/>
        <v>1046900</v>
      </c>
    </row>
    <row r="25" spans="1:13" ht="28.5" customHeight="1" x14ac:dyDescent="0.35">
      <c r="A25" s="19"/>
      <c r="B25" s="19" t="s">
        <v>43</v>
      </c>
      <c r="C25" s="20" t="s">
        <v>83</v>
      </c>
      <c r="D25" s="39">
        <v>10</v>
      </c>
      <c r="E25" s="21">
        <v>334435</v>
      </c>
      <c r="F25" s="22">
        <f t="shared" si="0"/>
        <v>4314211.5</v>
      </c>
      <c r="G25" s="22">
        <f t="shared" si="1"/>
        <v>1078552.875</v>
      </c>
      <c r="H25" s="41">
        <f t="shared" si="2"/>
        <v>1078600</v>
      </c>
    </row>
    <row r="26" spans="1:13" ht="28.5" customHeight="1" x14ac:dyDescent="0.35">
      <c r="A26" s="19"/>
      <c r="B26" s="19" t="s">
        <v>45</v>
      </c>
      <c r="C26" s="20" t="s">
        <v>276</v>
      </c>
      <c r="D26" s="21">
        <v>12</v>
      </c>
      <c r="E26" s="21">
        <v>272963</v>
      </c>
      <c r="F26" s="22">
        <f t="shared" si="0"/>
        <v>3521222.6999999997</v>
      </c>
      <c r="G26" s="22">
        <f t="shared" si="1"/>
        <v>880305.67499999993</v>
      </c>
      <c r="H26" s="41">
        <f t="shared" si="2"/>
        <v>880300</v>
      </c>
    </row>
    <row r="27" spans="1:13" ht="28.5" customHeight="1" x14ac:dyDescent="0.35">
      <c r="A27" s="19"/>
      <c r="B27" s="19" t="s">
        <v>47</v>
      </c>
      <c r="C27" s="20" t="s">
        <v>273</v>
      </c>
      <c r="D27" s="21">
        <v>12</v>
      </c>
      <c r="E27" s="21">
        <v>259904</v>
      </c>
      <c r="F27" s="22">
        <f t="shared" si="0"/>
        <v>3352761.5999999996</v>
      </c>
      <c r="G27" s="22">
        <f t="shared" si="1"/>
        <v>838190.39999999991</v>
      </c>
      <c r="H27" s="41">
        <f t="shared" si="2"/>
        <v>838200</v>
      </c>
    </row>
    <row r="28" spans="1:13" ht="28.5" customHeight="1" x14ac:dyDescent="0.35">
      <c r="A28" s="19"/>
      <c r="B28" s="19" t="s">
        <v>49</v>
      </c>
      <c r="C28" s="20" t="s">
        <v>275</v>
      </c>
      <c r="D28" s="21">
        <v>10</v>
      </c>
      <c r="E28" s="21">
        <v>211725</v>
      </c>
      <c r="F28" s="22">
        <f t="shared" si="0"/>
        <v>2731252.5</v>
      </c>
      <c r="G28" s="22">
        <f t="shared" si="1"/>
        <v>682813.125</v>
      </c>
      <c r="H28" s="41">
        <f t="shared" si="2"/>
        <v>682800</v>
      </c>
    </row>
    <row r="29" spans="1:13" ht="28.5" customHeight="1" x14ac:dyDescent="0.35">
      <c r="A29" s="19"/>
      <c r="B29" s="19" t="s">
        <v>51</v>
      </c>
      <c r="C29" s="20" t="s">
        <v>274</v>
      </c>
      <c r="D29" s="21">
        <v>10</v>
      </c>
      <c r="E29" s="21">
        <v>194987</v>
      </c>
      <c r="F29" s="22">
        <f t="shared" si="0"/>
        <v>2515332.2999999998</v>
      </c>
      <c r="G29" s="22">
        <f t="shared" si="1"/>
        <v>628833.07499999995</v>
      </c>
      <c r="H29" s="41">
        <f t="shared" si="2"/>
        <v>628800</v>
      </c>
    </row>
    <row r="30" spans="1:13" ht="28.5" customHeight="1" x14ac:dyDescent="0.35">
      <c r="A30" s="19"/>
      <c r="B30" s="30" t="s">
        <v>53</v>
      </c>
      <c r="C30" s="31" t="s">
        <v>287</v>
      </c>
      <c r="D30" s="32">
        <v>1</v>
      </c>
      <c r="E30" s="32">
        <v>21450</v>
      </c>
      <c r="F30" s="33">
        <f t="shared" si="0"/>
        <v>276705</v>
      </c>
      <c r="G30" s="33">
        <f t="shared" si="1"/>
        <v>69176.25</v>
      </c>
      <c r="H30" s="41">
        <f t="shared" si="2"/>
        <v>69200</v>
      </c>
      <c r="I30" s="34" t="s">
        <v>289</v>
      </c>
    </row>
    <row r="31" spans="1:13" ht="28.5" customHeight="1" x14ac:dyDescent="0.35">
      <c r="A31" s="19"/>
      <c r="B31" s="19" t="s">
        <v>53</v>
      </c>
      <c r="C31" s="20" t="s">
        <v>282</v>
      </c>
      <c r="D31" s="21">
        <v>6</v>
      </c>
      <c r="E31" s="21">
        <v>197245</v>
      </c>
      <c r="F31" s="22">
        <f t="shared" si="0"/>
        <v>2544460.5</v>
      </c>
      <c r="G31" s="22">
        <f t="shared" si="1"/>
        <v>636115.125</v>
      </c>
      <c r="H31" s="41">
        <f t="shared" si="2"/>
        <v>636100</v>
      </c>
    </row>
    <row r="32" spans="1:13" ht="28.5" customHeight="1" x14ac:dyDescent="0.35">
      <c r="A32" s="19"/>
      <c r="B32" s="19" t="s">
        <v>55</v>
      </c>
      <c r="C32" s="20" t="s">
        <v>277</v>
      </c>
      <c r="D32" s="21">
        <v>7</v>
      </c>
      <c r="E32" s="21">
        <v>153727</v>
      </c>
      <c r="F32" s="22">
        <f t="shared" si="0"/>
        <v>1983078.2999999998</v>
      </c>
      <c r="G32" s="22">
        <f t="shared" si="1"/>
        <v>495769.57499999995</v>
      </c>
      <c r="H32" s="41">
        <f t="shared" si="2"/>
        <v>495800</v>
      </c>
    </row>
    <row r="33" spans="1:9" ht="28.5" customHeight="1" x14ac:dyDescent="0.35">
      <c r="A33" s="19"/>
      <c r="B33" s="19" t="s">
        <v>57</v>
      </c>
      <c r="C33" s="20" t="s">
        <v>283</v>
      </c>
      <c r="D33" s="21">
        <v>8</v>
      </c>
      <c r="E33" s="21">
        <v>173610</v>
      </c>
      <c r="F33" s="22">
        <f t="shared" si="0"/>
        <v>2239569</v>
      </c>
      <c r="G33" s="22">
        <f t="shared" si="1"/>
        <v>559892.25</v>
      </c>
      <c r="H33" s="41">
        <f t="shared" si="2"/>
        <v>559900</v>
      </c>
    </row>
    <row r="34" spans="1:9" ht="28.5" customHeight="1" x14ac:dyDescent="0.35">
      <c r="A34" s="19"/>
      <c r="B34" s="19" t="s">
        <v>59</v>
      </c>
      <c r="C34" s="20" t="s">
        <v>279</v>
      </c>
      <c r="D34" s="21">
        <v>6</v>
      </c>
      <c r="E34" s="21">
        <v>132291</v>
      </c>
      <c r="F34" s="22">
        <f t="shared" si="0"/>
        <v>1706553.9</v>
      </c>
      <c r="G34" s="22">
        <f t="shared" si="1"/>
        <v>426638.47499999998</v>
      </c>
      <c r="H34" s="41">
        <f t="shared" si="2"/>
        <v>426600</v>
      </c>
    </row>
    <row r="35" spans="1:9" ht="28.5" customHeight="1" x14ac:dyDescent="0.35">
      <c r="A35" s="19"/>
      <c r="B35" s="19" t="s">
        <v>61</v>
      </c>
      <c r="C35" s="20" t="s">
        <v>281</v>
      </c>
      <c r="D35" s="21">
        <v>6</v>
      </c>
      <c r="E35" s="21">
        <v>141249</v>
      </c>
      <c r="F35" s="22">
        <f t="shared" si="0"/>
        <v>1822112.0999999999</v>
      </c>
      <c r="G35" s="22">
        <f t="shared" si="1"/>
        <v>455528.02499999997</v>
      </c>
      <c r="H35" s="41">
        <f t="shared" si="2"/>
        <v>455500</v>
      </c>
    </row>
    <row r="36" spans="1:9" ht="28.5" customHeight="1" x14ac:dyDescent="0.35">
      <c r="A36" s="19"/>
      <c r="B36" s="19" t="s">
        <v>286</v>
      </c>
      <c r="C36" s="20" t="s">
        <v>280</v>
      </c>
      <c r="D36" s="21">
        <v>10</v>
      </c>
      <c r="E36" s="21">
        <v>247968</v>
      </c>
      <c r="F36" s="22">
        <f t="shared" si="0"/>
        <v>3198787.1999999997</v>
      </c>
      <c r="G36" s="22">
        <f t="shared" si="1"/>
        <v>799696.79999999993</v>
      </c>
      <c r="H36" s="41">
        <f t="shared" si="2"/>
        <v>799700</v>
      </c>
    </row>
    <row r="37" spans="1:9" ht="28.5" customHeight="1" x14ac:dyDescent="0.35">
      <c r="A37" s="19"/>
      <c r="B37" s="19" t="s">
        <v>285</v>
      </c>
      <c r="C37" s="20" t="s">
        <v>278</v>
      </c>
      <c r="D37" s="21">
        <v>7</v>
      </c>
      <c r="E37" s="21">
        <v>148572</v>
      </c>
      <c r="F37" s="22">
        <f t="shared" si="0"/>
        <v>1916578.7999999998</v>
      </c>
      <c r="G37" s="22">
        <f t="shared" si="1"/>
        <v>479144.69999999995</v>
      </c>
      <c r="H37" s="41">
        <f t="shared" si="2"/>
        <v>479100</v>
      </c>
    </row>
    <row r="38" spans="1:9" ht="28.5" customHeight="1" x14ac:dyDescent="0.35">
      <c r="A38" s="23" t="s">
        <v>284</v>
      </c>
      <c r="B38" s="23"/>
      <c r="C38" s="24"/>
      <c r="D38" s="25">
        <f>SUM(D3:D37)</f>
        <v>176</v>
      </c>
      <c r="E38" s="25">
        <f>SUM(E3:E37)</f>
        <v>4767101</v>
      </c>
      <c r="F38" s="26">
        <f>SUM(F3:F37)</f>
        <v>61495602.899999999</v>
      </c>
      <c r="G38" s="26">
        <f>SUM(G3:G37)</f>
        <v>15373900.725</v>
      </c>
      <c r="H38" s="41">
        <f>SUM(H3:H37)</f>
        <v>15373500</v>
      </c>
      <c r="I38" s="17">
        <f>ROUND((+H38/1000000),3)</f>
        <v>15.374000000000001</v>
      </c>
    </row>
    <row r="39" spans="1:9" ht="28.5" customHeight="1" x14ac:dyDescent="0.25"/>
    <row r="40" spans="1:9" ht="28.5" customHeight="1" x14ac:dyDescent="0.25"/>
  </sheetData>
  <autoFilter ref="A2:G38" xr:uid="{00000000-0009-0000-0000-000009000000}">
    <sortState ref="A3:G38">
      <sortCondition ref="B2:B38"/>
    </sortState>
  </autoFilter>
  <mergeCells count="2">
    <mergeCell ref="A1:G1"/>
    <mergeCell ref="K1:L1"/>
  </mergeCells>
  <pageMargins left="0.7" right="0.7" top="0.75" bottom="0.75" header="0.3" footer="0.3"/>
  <pageSetup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7"/>
  <sheetViews>
    <sheetView zoomScale="90" zoomScaleNormal="90" workbookViewId="0">
      <selection activeCell="E11" sqref="E11"/>
    </sheetView>
  </sheetViews>
  <sheetFormatPr defaultRowHeight="21.75" x14ac:dyDescent="0.5"/>
  <cols>
    <col min="1" max="1" width="16.140625" bestFit="1" customWidth="1"/>
    <col min="2" max="2" width="44.28515625" bestFit="1" customWidth="1"/>
    <col min="3" max="3" width="57.28515625" bestFit="1" customWidth="1"/>
    <col min="4" max="4" width="14.7109375" bestFit="1" customWidth="1"/>
    <col min="5" max="5" width="43.7109375" bestFit="1" customWidth="1"/>
    <col min="6" max="6" width="57.85546875" bestFit="1" customWidth="1"/>
    <col min="8" max="8" width="16.140625" bestFit="1" customWidth="1"/>
    <col min="9" max="9" width="44.28515625" bestFit="1" customWidth="1"/>
    <col min="10" max="10" width="57.28515625" bestFit="1" customWidth="1"/>
    <col min="11" max="11" width="14.7109375" bestFit="1" customWidth="1"/>
    <col min="12" max="12" width="43.7109375" bestFit="1" customWidth="1"/>
    <col min="13" max="13" width="57.85546875" bestFit="1" customWidth="1"/>
  </cols>
  <sheetData>
    <row r="1" spans="1:13" x14ac:dyDescent="0.5">
      <c r="A1" s="760" t="s">
        <v>356</v>
      </c>
      <c r="B1" s="760"/>
      <c r="C1" s="760"/>
      <c r="D1" s="760"/>
      <c r="E1" s="760"/>
      <c r="F1" s="760"/>
      <c r="H1" s="760" t="s">
        <v>357</v>
      </c>
      <c r="I1" s="760"/>
      <c r="J1" s="760"/>
      <c r="K1" s="760"/>
      <c r="L1" s="760"/>
      <c r="M1" s="760"/>
    </row>
    <row r="2" spans="1:13" x14ac:dyDescent="0.5">
      <c r="A2" s="760" t="s">
        <v>354</v>
      </c>
      <c r="B2" s="760"/>
      <c r="C2" s="760"/>
      <c r="D2" s="760" t="s">
        <v>355</v>
      </c>
      <c r="E2" s="760"/>
      <c r="F2" s="760"/>
      <c r="H2" s="760" t="s">
        <v>354</v>
      </c>
      <c r="I2" s="760"/>
      <c r="J2" s="760"/>
      <c r="K2" s="760" t="s">
        <v>355</v>
      </c>
      <c r="L2" s="760"/>
      <c r="M2" s="760"/>
    </row>
    <row r="3" spans="1:13" ht="23.25" x14ac:dyDescent="0.5">
      <c r="A3">
        <v>51011010</v>
      </c>
      <c r="B3" t="s">
        <v>98</v>
      </c>
      <c r="C3" s="761" t="s">
        <v>300</v>
      </c>
      <c r="D3">
        <v>52010010</v>
      </c>
      <c r="E3" t="s">
        <v>100</v>
      </c>
      <c r="F3" s="48" t="s">
        <v>301</v>
      </c>
      <c r="H3">
        <v>51011010</v>
      </c>
      <c r="I3" t="s">
        <v>98</v>
      </c>
      <c r="J3" s="761" t="s">
        <v>300</v>
      </c>
      <c r="K3">
        <v>52010010</v>
      </c>
      <c r="L3" t="s">
        <v>100</v>
      </c>
      <c r="M3" s="48" t="s">
        <v>301</v>
      </c>
    </row>
    <row r="4" spans="1:13" ht="23.25" x14ac:dyDescent="0.5">
      <c r="A4">
        <v>51011020</v>
      </c>
      <c r="B4" t="s">
        <v>99</v>
      </c>
      <c r="C4" s="762"/>
      <c r="D4">
        <v>52010020</v>
      </c>
      <c r="E4" t="s">
        <v>101</v>
      </c>
      <c r="F4" s="48" t="s">
        <v>302</v>
      </c>
      <c r="H4">
        <v>51011020</v>
      </c>
      <c r="I4" t="s">
        <v>99</v>
      </c>
      <c r="J4" s="762"/>
      <c r="K4">
        <v>52010020</v>
      </c>
      <c r="L4" t="s">
        <v>101</v>
      </c>
      <c r="M4" s="48" t="s">
        <v>302</v>
      </c>
    </row>
    <row r="5" spans="1:13" ht="23.25" x14ac:dyDescent="0.5">
      <c r="A5">
        <v>53010010</v>
      </c>
      <c r="B5" t="s">
        <v>140</v>
      </c>
      <c r="C5" s="757" t="s">
        <v>328</v>
      </c>
      <c r="D5">
        <v>52010030</v>
      </c>
      <c r="E5" t="s">
        <v>102</v>
      </c>
      <c r="F5" s="49" t="s">
        <v>299</v>
      </c>
      <c r="H5">
        <v>53010010</v>
      </c>
      <c r="I5" t="s">
        <v>140</v>
      </c>
      <c r="J5" s="757" t="s">
        <v>328</v>
      </c>
      <c r="K5">
        <v>52010030</v>
      </c>
      <c r="L5" t="s">
        <v>102</v>
      </c>
      <c r="M5" s="49" t="s">
        <v>299</v>
      </c>
    </row>
    <row r="6" spans="1:13" ht="23.25" x14ac:dyDescent="0.5">
      <c r="A6">
        <v>53010020</v>
      </c>
      <c r="B6" t="s">
        <v>141</v>
      </c>
      <c r="C6" s="759"/>
      <c r="D6">
        <v>52010040</v>
      </c>
      <c r="E6" t="s">
        <v>103</v>
      </c>
      <c r="F6" s="49" t="s">
        <v>314</v>
      </c>
      <c r="H6">
        <v>53010020</v>
      </c>
      <c r="I6" t="s">
        <v>141</v>
      </c>
      <c r="J6" s="759"/>
      <c r="K6">
        <v>52010040</v>
      </c>
      <c r="L6" t="s">
        <v>103</v>
      </c>
      <c r="M6" s="49" t="s">
        <v>314</v>
      </c>
    </row>
    <row r="7" spans="1:13" ht="23.25" x14ac:dyDescent="0.5">
      <c r="A7">
        <v>53010030</v>
      </c>
      <c r="B7" t="s">
        <v>142</v>
      </c>
      <c r="C7" s="759"/>
      <c r="D7">
        <v>52010050</v>
      </c>
      <c r="E7" t="s">
        <v>104</v>
      </c>
      <c r="F7" s="47" t="s">
        <v>298</v>
      </c>
      <c r="H7">
        <v>53010030</v>
      </c>
      <c r="I7" t="s">
        <v>142</v>
      </c>
      <c r="J7" s="759"/>
      <c r="K7">
        <v>52010070</v>
      </c>
      <c r="L7" t="s">
        <v>106</v>
      </c>
      <c r="M7" s="48" t="s">
        <v>304</v>
      </c>
    </row>
    <row r="8" spans="1:13" ht="23.25" x14ac:dyDescent="0.5">
      <c r="A8">
        <v>53010040</v>
      </c>
      <c r="B8" t="s">
        <v>143</v>
      </c>
      <c r="C8" s="758"/>
      <c r="D8">
        <v>52010060</v>
      </c>
      <c r="E8" t="s">
        <v>105</v>
      </c>
      <c r="F8" s="47" t="s">
        <v>298</v>
      </c>
      <c r="H8">
        <v>53010040</v>
      </c>
      <c r="I8" t="s">
        <v>143</v>
      </c>
      <c r="J8" s="758"/>
      <c r="K8">
        <v>52010990</v>
      </c>
      <c r="L8" t="s">
        <v>107</v>
      </c>
      <c r="M8" s="49" t="s">
        <v>315</v>
      </c>
    </row>
    <row r="9" spans="1:13" ht="23.25" x14ac:dyDescent="0.5">
      <c r="A9">
        <v>53010050</v>
      </c>
      <c r="B9" t="s">
        <v>144</v>
      </c>
      <c r="C9" s="47" t="s">
        <v>298</v>
      </c>
      <c r="D9">
        <v>52010070</v>
      </c>
      <c r="E9" t="s">
        <v>106</v>
      </c>
      <c r="F9" s="48" t="s">
        <v>304</v>
      </c>
      <c r="H9">
        <v>53010070</v>
      </c>
      <c r="I9" t="s">
        <v>146</v>
      </c>
      <c r="J9" s="757" t="s">
        <v>326</v>
      </c>
      <c r="K9">
        <v>52011020</v>
      </c>
      <c r="L9" t="s">
        <v>109</v>
      </c>
      <c r="M9" s="48" t="s">
        <v>305</v>
      </c>
    </row>
    <row r="10" spans="1:13" ht="23.25" x14ac:dyDescent="0.5">
      <c r="A10">
        <v>53010060</v>
      </c>
      <c r="B10" t="s">
        <v>145</v>
      </c>
      <c r="C10" s="47" t="s">
        <v>298</v>
      </c>
      <c r="D10">
        <v>52010990</v>
      </c>
      <c r="E10" t="s">
        <v>107</v>
      </c>
      <c r="F10" s="49" t="s">
        <v>315</v>
      </c>
      <c r="H10">
        <v>53010080</v>
      </c>
      <c r="I10" t="s">
        <v>147</v>
      </c>
      <c r="J10" s="759"/>
      <c r="K10">
        <v>52012010</v>
      </c>
      <c r="L10" t="s">
        <v>1</v>
      </c>
      <c r="M10" s="48" t="s">
        <v>303</v>
      </c>
    </row>
    <row r="11" spans="1:13" ht="23.25" x14ac:dyDescent="0.5">
      <c r="A11">
        <v>53010070</v>
      </c>
      <c r="B11" t="s">
        <v>146</v>
      </c>
      <c r="C11" s="757" t="s">
        <v>326</v>
      </c>
      <c r="D11">
        <v>52011010</v>
      </c>
      <c r="E11" t="s">
        <v>108</v>
      </c>
      <c r="F11" s="47" t="s">
        <v>298</v>
      </c>
      <c r="H11">
        <v>53010090</v>
      </c>
      <c r="I11" t="s">
        <v>148</v>
      </c>
      <c r="J11" s="758"/>
      <c r="K11">
        <v>52012020</v>
      </c>
      <c r="L11" t="s">
        <v>110</v>
      </c>
      <c r="M11" s="49" t="s">
        <v>348</v>
      </c>
    </row>
    <row r="12" spans="1:13" ht="23.25" x14ac:dyDescent="0.5">
      <c r="A12">
        <v>53010080</v>
      </c>
      <c r="B12" t="s">
        <v>147</v>
      </c>
      <c r="C12" s="759"/>
      <c r="D12">
        <v>52011020</v>
      </c>
      <c r="E12" t="s">
        <v>109</v>
      </c>
      <c r="F12" s="48" t="s">
        <v>305</v>
      </c>
      <c r="H12">
        <v>53010100</v>
      </c>
      <c r="I12" t="s">
        <v>149</v>
      </c>
      <c r="J12" s="50" t="s">
        <v>328</v>
      </c>
      <c r="K12">
        <v>52012050</v>
      </c>
      <c r="L12" t="s">
        <v>113</v>
      </c>
      <c r="M12" s="50" t="s">
        <v>316</v>
      </c>
    </row>
    <row r="13" spans="1:13" ht="23.25" x14ac:dyDescent="0.5">
      <c r="A13">
        <v>53010090</v>
      </c>
      <c r="B13" t="s">
        <v>148</v>
      </c>
      <c r="C13" s="758"/>
      <c r="D13">
        <v>52012010</v>
      </c>
      <c r="E13" t="s">
        <v>1</v>
      </c>
      <c r="F13" s="48" t="s">
        <v>303</v>
      </c>
      <c r="H13">
        <v>53019990</v>
      </c>
      <c r="I13" t="s">
        <v>159</v>
      </c>
      <c r="J13" s="50" t="s">
        <v>328</v>
      </c>
      <c r="K13">
        <v>52012060</v>
      </c>
      <c r="L13" t="s">
        <v>114</v>
      </c>
      <c r="M13" s="50" t="s">
        <v>317</v>
      </c>
    </row>
    <row r="14" spans="1:13" ht="23.25" x14ac:dyDescent="0.5">
      <c r="A14">
        <v>53010100</v>
      </c>
      <c r="B14" t="s">
        <v>149</v>
      </c>
      <c r="C14" s="50" t="s">
        <v>328</v>
      </c>
      <c r="D14">
        <v>52012020</v>
      </c>
      <c r="E14" t="s">
        <v>110</v>
      </c>
      <c r="F14" s="49" t="s">
        <v>348</v>
      </c>
      <c r="H14">
        <v>53021010</v>
      </c>
      <c r="I14" t="s">
        <v>160</v>
      </c>
      <c r="J14" s="50" t="s">
        <v>335</v>
      </c>
      <c r="K14">
        <v>52012070</v>
      </c>
      <c r="L14" t="s">
        <v>115</v>
      </c>
      <c r="M14" s="50" t="s">
        <v>318</v>
      </c>
    </row>
    <row r="15" spans="1:13" ht="23.25" x14ac:dyDescent="0.5">
      <c r="A15">
        <v>53011010</v>
      </c>
      <c r="B15" t="s">
        <v>150</v>
      </c>
      <c r="C15" s="47" t="s">
        <v>298</v>
      </c>
      <c r="D15">
        <v>52012030</v>
      </c>
      <c r="E15" t="s">
        <v>111</v>
      </c>
      <c r="F15" s="47" t="s">
        <v>298</v>
      </c>
      <c r="H15">
        <v>53021020</v>
      </c>
      <c r="I15" t="s">
        <v>161</v>
      </c>
      <c r="J15" s="50" t="s">
        <v>336</v>
      </c>
      <c r="K15">
        <v>52012990</v>
      </c>
      <c r="L15" t="s">
        <v>116</v>
      </c>
      <c r="M15" s="50" t="s">
        <v>319</v>
      </c>
    </row>
    <row r="16" spans="1:13" ht="23.25" x14ac:dyDescent="0.5">
      <c r="A16">
        <v>53011020</v>
      </c>
      <c r="B16" t="s">
        <v>151</v>
      </c>
      <c r="C16" s="47" t="s">
        <v>298</v>
      </c>
      <c r="D16">
        <v>52012040</v>
      </c>
      <c r="E16" t="s">
        <v>112</v>
      </c>
      <c r="F16" s="47" t="s">
        <v>298</v>
      </c>
      <c r="H16">
        <v>53021030</v>
      </c>
      <c r="I16" t="s">
        <v>162</v>
      </c>
      <c r="J16" s="50" t="s">
        <v>337</v>
      </c>
      <c r="K16">
        <v>52020010</v>
      </c>
      <c r="L16" t="s">
        <v>120</v>
      </c>
      <c r="M16" s="48" t="s">
        <v>306</v>
      </c>
    </row>
    <row r="17" spans="1:13" ht="23.25" x14ac:dyDescent="0.5">
      <c r="A17">
        <v>53011030</v>
      </c>
      <c r="B17" t="s">
        <v>152</v>
      </c>
      <c r="C17" s="47" t="s">
        <v>298</v>
      </c>
      <c r="D17">
        <v>52012050</v>
      </c>
      <c r="E17" t="s">
        <v>113</v>
      </c>
      <c r="F17" s="50" t="s">
        <v>316</v>
      </c>
      <c r="H17">
        <v>53030010</v>
      </c>
      <c r="I17" t="s">
        <v>163</v>
      </c>
      <c r="J17" s="761" t="s">
        <v>329</v>
      </c>
      <c r="K17">
        <v>52020020</v>
      </c>
      <c r="L17" t="s">
        <v>121</v>
      </c>
      <c r="M17" s="50" t="s">
        <v>320</v>
      </c>
    </row>
    <row r="18" spans="1:13" ht="23.25" x14ac:dyDescent="0.5">
      <c r="A18">
        <v>53011040</v>
      </c>
      <c r="B18" t="s">
        <v>153</v>
      </c>
      <c r="C18" s="47" t="s">
        <v>298</v>
      </c>
      <c r="D18">
        <v>52012060</v>
      </c>
      <c r="E18" t="s">
        <v>114</v>
      </c>
      <c r="F18" s="50" t="s">
        <v>317</v>
      </c>
      <c r="H18">
        <v>53030030</v>
      </c>
      <c r="I18" t="s">
        <v>164</v>
      </c>
      <c r="J18" s="762"/>
      <c r="K18">
        <v>52020030</v>
      </c>
      <c r="L18" t="s">
        <v>122</v>
      </c>
      <c r="M18" s="50" t="s">
        <v>322</v>
      </c>
    </row>
    <row r="19" spans="1:13" ht="23.25" x14ac:dyDescent="0.5">
      <c r="A19">
        <v>53011990</v>
      </c>
      <c r="B19" t="s">
        <v>154</v>
      </c>
      <c r="C19" s="47" t="s">
        <v>298</v>
      </c>
      <c r="D19">
        <v>52012070</v>
      </c>
      <c r="E19" t="s">
        <v>115</v>
      </c>
      <c r="F19" s="50" t="s">
        <v>318</v>
      </c>
      <c r="H19">
        <v>53031010</v>
      </c>
      <c r="I19" t="s">
        <v>165</v>
      </c>
      <c r="J19" s="761" t="s">
        <v>329</v>
      </c>
      <c r="K19">
        <v>52020040</v>
      </c>
      <c r="L19" t="s">
        <v>2</v>
      </c>
      <c r="M19" s="48" t="s">
        <v>307</v>
      </c>
    </row>
    <row r="20" spans="1:13" ht="23.25" x14ac:dyDescent="0.5">
      <c r="A20">
        <v>53012010</v>
      </c>
      <c r="B20" t="s">
        <v>155</v>
      </c>
      <c r="C20" s="47" t="s">
        <v>298</v>
      </c>
      <c r="D20">
        <v>52012990</v>
      </c>
      <c r="E20" t="s">
        <v>116</v>
      </c>
      <c r="F20" s="50" t="s">
        <v>319</v>
      </c>
      <c r="H20">
        <v>53031020</v>
      </c>
      <c r="I20" t="s">
        <v>166</v>
      </c>
      <c r="J20" s="762"/>
      <c r="K20">
        <v>52020990</v>
      </c>
      <c r="L20" t="s">
        <v>123</v>
      </c>
      <c r="M20" s="50" t="s">
        <v>323</v>
      </c>
    </row>
    <row r="21" spans="1:13" ht="23.25" x14ac:dyDescent="0.5">
      <c r="A21">
        <v>53012030</v>
      </c>
      <c r="B21" t="s">
        <v>156</v>
      </c>
      <c r="C21" s="47" t="s">
        <v>298</v>
      </c>
      <c r="D21">
        <v>52013010</v>
      </c>
      <c r="E21" t="s">
        <v>117</v>
      </c>
      <c r="F21" s="47" t="s">
        <v>298</v>
      </c>
      <c r="H21">
        <v>53031030</v>
      </c>
      <c r="I21" t="s">
        <v>167</v>
      </c>
      <c r="J21" s="50" t="s">
        <v>330</v>
      </c>
      <c r="K21">
        <v>52021010</v>
      </c>
      <c r="L21" t="s">
        <v>124</v>
      </c>
      <c r="M21" s="48" t="s">
        <v>308</v>
      </c>
    </row>
    <row r="22" spans="1:13" ht="23.25" x14ac:dyDescent="0.5">
      <c r="A22">
        <v>53012040</v>
      </c>
      <c r="B22" t="s">
        <v>157</v>
      </c>
      <c r="C22" s="47" t="s">
        <v>298</v>
      </c>
      <c r="D22">
        <v>52013020</v>
      </c>
      <c r="E22" t="s">
        <v>118</v>
      </c>
      <c r="F22" s="47" t="s">
        <v>298</v>
      </c>
      <c r="H22">
        <v>53032010</v>
      </c>
      <c r="I22" t="s">
        <v>168</v>
      </c>
      <c r="J22" s="757" t="s">
        <v>329</v>
      </c>
      <c r="K22">
        <v>52021020</v>
      </c>
      <c r="L22" t="s">
        <v>125</v>
      </c>
      <c r="M22" s="48" t="s">
        <v>309</v>
      </c>
    </row>
    <row r="23" spans="1:13" ht="23.25" x14ac:dyDescent="0.5">
      <c r="A23">
        <v>53012990</v>
      </c>
      <c r="B23" t="s">
        <v>158</v>
      </c>
      <c r="C23" s="47" t="s">
        <v>298</v>
      </c>
      <c r="D23">
        <v>52013030</v>
      </c>
      <c r="E23" t="s">
        <v>119</v>
      </c>
      <c r="F23" s="47" t="s">
        <v>298</v>
      </c>
      <c r="H23">
        <v>53032020</v>
      </c>
      <c r="I23" t="s">
        <v>169</v>
      </c>
      <c r="J23" s="759"/>
      <c r="K23">
        <v>52022010</v>
      </c>
      <c r="L23" t="s">
        <v>126</v>
      </c>
      <c r="M23" s="763" t="s">
        <v>324</v>
      </c>
    </row>
    <row r="24" spans="1:13" ht="23.25" x14ac:dyDescent="0.5">
      <c r="A24">
        <v>53019990</v>
      </c>
      <c r="B24" t="s">
        <v>159</v>
      </c>
      <c r="C24" s="50" t="s">
        <v>328</v>
      </c>
      <c r="D24">
        <v>52020010</v>
      </c>
      <c r="E24" t="s">
        <v>120</v>
      </c>
      <c r="F24" s="48" t="s">
        <v>306</v>
      </c>
      <c r="H24">
        <v>53032030</v>
      </c>
      <c r="I24" t="s">
        <v>170</v>
      </c>
      <c r="J24" s="759"/>
      <c r="K24">
        <v>52022020</v>
      </c>
      <c r="L24" t="s">
        <v>127</v>
      </c>
      <c r="M24" s="764"/>
    </row>
    <row r="25" spans="1:13" ht="23.25" x14ac:dyDescent="0.5">
      <c r="A25">
        <v>53021010</v>
      </c>
      <c r="B25" t="s">
        <v>160</v>
      </c>
      <c r="C25" s="50" t="s">
        <v>335</v>
      </c>
      <c r="D25">
        <v>52020020</v>
      </c>
      <c r="E25" t="s">
        <v>121</v>
      </c>
      <c r="F25" s="50" t="s">
        <v>320</v>
      </c>
      <c r="H25">
        <v>53032050</v>
      </c>
      <c r="I25" t="s">
        <v>171</v>
      </c>
      <c r="J25" s="759"/>
      <c r="K25">
        <v>52022030</v>
      </c>
      <c r="L25" t="s">
        <v>128</v>
      </c>
      <c r="M25" s="764"/>
    </row>
    <row r="26" spans="1:13" ht="23.25" x14ac:dyDescent="0.5">
      <c r="A26">
        <v>53021020</v>
      </c>
      <c r="B26" t="s">
        <v>161</v>
      </c>
      <c r="C26" s="50" t="s">
        <v>336</v>
      </c>
      <c r="D26">
        <v>52020030</v>
      </c>
      <c r="E26" t="s">
        <v>122</v>
      </c>
      <c r="F26" s="50" t="s">
        <v>322</v>
      </c>
      <c r="H26">
        <v>53032060</v>
      </c>
      <c r="I26" t="s">
        <v>172</v>
      </c>
      <c r="J26" s="759"/>
      <c r="K26">
        <v>52022040</v>
      </c>
      <c r="L26" t="s">
        <v>129</v>
      </c>
      <c r="M26" s="764"/>
    </row>
    <row r="27" spans="1:13" ht="23.25" x14ac:dyDescent="0.5">
      <c r="A27">
        <v>53021030</v>
      </c>
      <c r="B27" t="s">
        <v>162</v>
      </c>
      <c r="C27" s="50" t="s">
        <v>337</v>
      </c>
      <c r="D27">
        <v>52020040</v>
      </c>
      <c r="E27" t="s">
        <v>2</v>
      </c>
      <c r="F27" s="48" t="s">
        <v>307</v>
      </c>
      <c r="H27">
        <v>53032070</v>
      </c>
      <c r="I27" t="s">
        <v>173</v>
      </c>
      <c r="J27" s="758"/>
      <c r="K27">
        <v>52022050</v>
      </c>
      <c r="L27" t="s">
        <v>130</v>
      </c>
      <c r="M27" s="765"/>
    </row>
    <row r="28" spans="1:13" ht="23.25" x14ac:dyDescent="0.5">
      <c r="A28">
        <v>53030010</v>
      </c>
      <c r="B28" t="s">
        <v>163</v>
      </c>
      <c r="C28" s="761" t="s">
        <v>329</v>
      </c>
      <c r="D28">
        <v>52020990</v>
      </c>
      <c r="E28" t="s">
        <v>123</v>
      </c>
      <c r="F28" s="50" t="s">
        <v>323</v>
      </c>
      <c r="H28">
        <v>53032080</v>
      </c>
      <c r="I28" t="s">
        <v>174</v>
      </c>
      <c r="J28" s="50" t="s">
        <v>331</v>
      </c>
      <c r="K28">
        <v>52022060</v>
      </c>
      <c r="L28" t="s">
        <v>131</v>
      </c>
      <c r="M28" s="48" t="s">
        <v>310</v>
      </c>
    </row>
    <row r="29" spans="1:13" ht="23.25" x14ac:dyDescent="0.5">
      <c r="A29">
        <v>53030030</v>
      </c>
      <c r="B29" t="s">
        <v>164</v>
      </c>
      <c r="C29" s="762"/>
      <c r="D29">
        <v>52021010</v>
      </c>
      <c r="E29" t="s">
        <v>124</v>
      </c>
      <c r="F29" s="48" t="s">
        <v>308</v>
      </c>
      <c r="H29">
        <v>53032990</v>
      </c>
      <c r="I29" t="s">
        <v>175</v>
      </c>
      <c r="J29" s="50" t="s">
        <v>329</v>
      </c>
      <c r="K29">
        <v>52022070</v>
      </c>
      <c r="L29" t="s">
        <v>13</v>
      </c>
      <c r="M29" s="48" t="s">
        <v>311</v>
      </c>
    </row>
    <row r="30" spans="1:13" ht="23.25" x14ac:dyDescent="0.5">
      <c r="A30">
        <v>53031010</v>
      </c>
      <c r="B30" t="s">
        <v>165</v>
      </c>
      <c r="C30" s="761" t="s">
        <v>329</v>
      </c>
      <c r="D30">
        <v>52021020</v>
      </c>
      <c r="E30" t="s">
        <v>125</v>
      </c>
      <c r="F30" s="48" t="s">
        <v>309</v>
      </c>
      <c r="H30">
        <v>53033010</v>
      </c>
      <c r="I30" t="s">
        <v>176</v>
      </c>
      <c r="J30" s="757" t="s">
        <v>329</v>
      </c>
      <c r="K30">
        <v>52022080</v>
      </c>
      <c r="L30" t="s">
        <v>132</v>
      </c>
      <c r="M30" s="48" t="s">
        <v>312</v>
      </c>
    </row>
    <row r="31" spans="1:13" ht="23.25" x14ac:dyDescent="0.5">
      <c r="A31">
        <v>53031020</v>
      </c>
      <c r="B31" t="s">
        <v>166</v>
      </c>
      <c r="C31" s="762"/>
      <c r="D31">
        <v>52022010</v>
      </c>
      <c r="E31" t="s">
        <v>126</v>
      </c>
      <c r="F31" s="763" t="s">
        <v>324</v>
      </c>
      <c r="H31">
        <v>53033020</v>
      </c>
      <c r="I31" t="s">
        <v>177</v>
      </c>
      <c r="J31" s="758"/>
      <c r="K31">
        <v>52029010</v>
      </c>
      <c r="L31" t="s">
        <v>133</v>
      </c>
      <c r="M31" s="50" t="s">
        <v>325</v>
      </c>
    </row>
    <row r="32" spans="1:13" ht="23.25" x14ac:dyDescent="0.5">
      <c r="A32">
        <v>53031030</v>
      </c>
      <c r="B32" t="s">
        <v>167</v>
      </c>
      <c r="C32" s="50" t="s">
        <v>330</v>
      </c>
      <c r="D32">
        <v>52022020</v>
      </c>
      <c r="E32" t="s">
        <v>127</v>
      </c>
      <c r="F32" s="764"/>
      <c r="H32">
        <v>53033030</v>
      </c>
      <c r="I32" t="s">
        <v>178</v>
      </c>
      <c r="J32" s="50" t="s">
        <v>321</v>
      </c>
      <c r="K32">
        <v>52029990</v>
      </c>
      <c r="L32" t="s">
        <v>134</v>
      </c>
      <c r="M32" s="47" t="s">
        <v>347</v>
      </c>
    </row>
    <row r="33" spans="1:13" ht="23.25" x14ac:dyDescent="0.5">
      <c r="A33">
        <v>53032010</v>
      </c>
      <c r="B33" t="s">
        <v>168</v>
      </c>
      <c r="C33" s="757" t="s">
        <v>329</v>
      </c>
      <c r="D33">
        <v>52022030</v>
      </c>
      <c r="E33" t="s">
        <v>128</v>
      </c>
      <c r="F33" s="764"/>
      <c r="H33">
        <v>53033040</v>
      </c>
      <c r="I33" t="s">
        <v>179</v>
      </c>
      <c r="J33" s="50" t="s">
        <v>329</v>
      </c>
      <c r="K33">
        <v>52030020</v>
      </c>
      <c r="L33" t="s">
        <v>136</v>
      </c>
      <c r="M33" s="48" t="s">
        <v>313</v>
      </c>
    </row>
    <row r="34" spans="1:13" ht="23.25" x14ac:dyDescent="0.5">
      <c r="A34">
        <v>53032020</v>
      </c>
      <c r="B34" t="s">
        <v>169</v>
      </c>
      <c r="C34" s="759"/>
      <c r="D34">
        <v>52022040</v>
      </c>
      <c r="E34" t="s">
        <v>129</v>
      </c>
      <c r="F34" s="764"/>
      <c r="H34">
        <v>53033060</v>
      </c>
      <c r="I34" t="s">
        <v>181</v>
      </c>
      <c r="J34" s="757" t="s">
        <v>329</v>
      </c>
      <c r="K34">
        <v>52030030</v>
      </c>
      <c r="L34" t="s">
        <v>137</v>
      </c>
      <c r="M34" s="50" t="s">
        <v>327</v>
      </c>
    </row>
    <row r="35" spans="1:13" x14ac:dyDescent="0.5">
      <c r="A35">
        <v>53032030</v>
      </c>
      <c r="B35" t="s">
        <v>170</v>
      </c>
      <c r="C35" s="759"/>
      <c r="D35">
        <v>52022050</v>
      </c>
      <c r="E35" t="s">
        <v>130</v>
      </c>
      <c r="F35" s="765"/>
      <c r="H35">
        <v>53033070</v>
      </c>
      <c r="I35" t="s">
        <v>182</v>
      </c>
      <c r="J35" s="759"/>
    </row>
    <row r="36" spans="1:13" ht="23.25" x14ac:dyDescent="0.5">
      <c r="A36">
        <v>53032050</v>
      </c>
      <c r="B36" t="s">
        <v>171</v>
      </c>
      <c r="C36" s="759"/>
      <c r="D36">
        <v>52022060</v>
      </c>
      <c r="E36" t="s">
        <v>131</v>
      </c>
      <c r="F36" s="48" t="s">
        <v>310</v>
      </c>
      <c r="H36">
        <v>53033990</v>
      </c>
      <c r="I36" t="s">
        <v>183</v>
      </c>
      <c r="J36" s="758"/>
    </row>
    <row r="37" spans="1:13" ht="23.25" x14ac:dyDescent="0.5">
      <c r="A37">
        <v>53032060</v>
      </c>
      <c r="B37" t="s">
        <v>172</v>
      </c>
      <c r="C37" s="759"/>
      <c r="D37">
        <v>52022070</v>
      </c>
      <c r="E37" t="s">
        <v>13</v>
      </c>
      <c r="F37" s="48" t="s">
        <v>311</v>
      </c>
      <c r="H37">
        <v>53034010</v>
      </c>
      <c r="I37" t="s">
        <v>184</v>
      </c>
      <c r="J37" s="50" t="s">
        <v>329</v>
      </c>
    </row>
    <row r="38" spans="1:13" ht="23.25" x14ac:dyDescent="0.5">
      <c r="A38">
        <v>53032070</v>
      </c>
      <c r="B38" t="s">
        <v>173</v>
      </c>
      <c r="C38" s="758"/>
      <c r="D38">
        <v>52022080</v>
      </c>
      <c r="E38" t="s">
        <v>132</v>
      </c>
      <c r="F38" s="48" t="s">
        <v>312</v>
      </c>
      <c r="H38">
        <v>53034030</v>
      </c>
      <c r="I38" t="s">
        <v>186</v>
      </c>
      <c r="J38" s="757" t="s">
        <v>329</v>
      </c>
    </row>
    <row r="39" spans="1:13" ht="23.25" x14ac:dyDescent="0.5">
      <c r="A39">
        <v>53032080</v>
      </c>
      <c r="B39" t="s">
        <v>174</v>
      </c>
      <c r="C39" s="50" t="s">
        <v>331</v>
      </c>
      <c r="D39">
        <v>52029010</v>
      </c>
      <c r="E39" t="s">
        <v>133</v>
      </c>
      <c r="F39" s="50" t="s">
        <v>325</v>
      </c>
      <c r="H39">
        <v>53034040</v>
      </c>
      <c r="I39" t="s">
        <v>187</v>
      </c>
      <c r="J39" s="758"/>
    </row>
    <row r="40" spans="1:13" ht="23.25" x14ac:dyDescent="0.5">
      <c r="A40">
        <v>53032990</v>
      </c>
      <c r="B40" t="s">
        <v>175</v>
      </c>
      <c r="C40" s="50" t="s">
        <v>329</v>
      </c>
      <c r="D40">
        <v>52029990</v>
      </c>
      <c r="E40" t="s">
        <v>134</v>
      </c>
      <c r="F40" s="47" t="s">
        <v>347</v>
      </c>
      <c r="H40">
        <v>53039010</v>
      </c>
      <c r="I40" t="s">
        <v>188</v>
      </c>
      <c r="J40" s="757" t="s">
        <v>329</v>
      </c>
    </row>
    <row r="41" spans="1:13" ht="23.25" x14ac:dyDescent="0.5">
      <c r="A41">
        <v>53033010</v>
      </c>
      <c r="B41" t="s">
        <v>176</v>
      </c>
      <c r="C41" s="757" t="s">
        <v>329</v>
      </c>
      <c r="D41">
        <v>52030010</v>
      </c>
      <c r="E41" t="s">
        <v>135</v>
      </c>
      <c r="F41" s="47" t="s">
        <v>298</v>
      </c>
      <c r="H41">
        <v>53039020</v>
      </c>
      <c r="I41" t="s">
        <v>189</v>
      </c>
      <c r="J41" s="759"/>
    </row>
    <row r="42" spans="1:13" ht="23.25" x14ac:dyDescent="0.5">
      <c r="A42">
        <v>53033020</v>
      </c>
      <c r="B42" t="s">
        <v>177</v>
      </c>
      <c r="C42" s="758"/>
      <c r="D42">
        <v>52030020</v>
      </c>
      <c r="E42" t="s">
        <v>136</v>
      </c>
      <c r="F42" s="48" t="s">
        <v>313</v>
      </c>
      <c r="H42">
        <v>53039990</v>
      </c>
      <c r="I42" t="s">
        <v>190</v>
      </c>
      <c r="J42" s="758"/>
    </row>
    <row r="43" spans="1:13" ht="23.25" x14ac:dyDescent="0.5">
      <c r="A43">
        <v>53033030</v>
      </c>
      <c r="B43" t="s">
        <v>178</v>
      </c>
      <c r="C43" s="50" t="s">
        <v>321</v>
      </c>
      <c r="D43">
        <v>52030030</v>
      </c>
      <c r="E43" t="s">
        <v>137</v>
      </c>
      <c r="F43" s="50" t="s">
        <v>327</v>
      </c>
      <c r="H43">
        <v>53040010</v>
      </c>
      <c r="I43" t="s">
        <v>191</v>
      </c>
      <c r="J43" s="50" t="s">
        <v>338</v>
      </c>
    </row>
    <row r="44" spans="1:13" ht="23.25" x14ac:dyDescent="0.5">
      <c r="A44">
        <v>53033040</v>
      </c>
      <c r="B44" t="s">
        <v>179</v>
      </c>
      <c r="C44" s="50" t="s">
        <v>329</v>
      </c>
      <c r="D44">
        <v>52040010</v>
      </c>
      <c r="E44" t="s">
        <v>138</v>
      </c>
      <c r="F44" s="47" t="s">
        <v>298</v>
      </c>
      <c r="H44">
        <v>53050010</v>
      </c>
      <c r="I44" t="s">
        <v>193</v>
      </c>
      <c r="J44" s="50" t="s">
        <v>332</v>
      </c>
    </row>
    <row r="45" spans="1:13" ht="23.25" x14ac:dyDescent="0.5">
      <c r="A45">
        <v>53033050</v>
      </c>
      <c r="B45" t="s">
        <v>180</v>
      </c>
      <c r="C45" s="47" t="s">
        <v>298</v>
      </c>
      <c r="D45">
        <v>52040020</v>
      </c>
      <c r="E45" t="s">
        <v>139</v>
      </c>
      <c r="F45" s="47" t="s">
        <v>298</v>
      </c>
      <c r="H45">
        <v>53050020</v>
      </c>
      <c r="I45" t="s">
        <v>194</v>
      </c>
      <c r="J45" s="50" t="s">
        <v>339</v>
      </c>
    </row>
    <row r="46" spans="1:13" ht="23.25" x14ac:dyDescent="0.5">
      <c r="A46">
        <v>53033060</v>
      </c>
      <c r="B46" t="s">
        <v>181</v>
      </c>
      <c r="C46" s="757" t="s">
        <v>329</v>
      </c>
      <c r="H46">
        <v>53051010</v>
      </c>
      <c r="I46" t="s">
        <v>195</v>
      </c>
      <c r="J46" s="50" t="s">
        <v>340</v>
      </c>
    </row>
    <row r="47" spans="1:13" ht="23.25" x14ac:dyDescent="0.5">
      <c r="A47">
        <v>53033070</v>
      </c>
      <c r="B47" t="s">
        <v>182</v>
      </c>
      <c r="C47" s="759"/>
      <c r="H47">
        <v>53051030</v>
      </c>
      <c r="I47" t="s">
        <v>197</v>
      </c>
      <c r="J47" s="50" t="s">
        <v>341</v>
      </c>
    </row>
    <row r="48" spans="1:13" x14ac:dyDescent="0.5">
      <c r="A48">
        <v>53033990</v>
      </c>
      <c r="B48" t="s">
        <v>183</v>
      </c>
      <c r="C48" s="758"/>
      <c r="H48">
        <v>53051040</v>
      </c>
      <c r="I48" t="s">
        <v>198</v>
      </c>
      <c r="J48" s="757" t="s">
        <v>343</v>
      </c>
    </row>
    <row r="49" spans="1:10" ht="23.25" x14ac:dyDescent="0.5">
      <c r="A49">
        <v>53034010</v>
      </c>
      <c r="B49" t="s">
        <v>184</v>
      </c>
      <c r="C49" s="50" t="s">
        <v>329</v>
      </c>
      <c r="H49">
        <v>53051050</v>
      </c>
      <c r="I49" t="s">
        <v>199</v>
      </c>
      <c r="J49" s="758"/>
    </row>
    <row r="50" spans="1:10" ht="23.25" x14ac:dyDescent="0.5">
      <c r="A50">
        <v>53034020</v>
      </c>
      <c r="B50" t="s">
        <v>185</v>
      </c>
      <c r="C50" s="51" t="s">
        <v>298</v>
      </c>
      <c r="H50">
        <v>53051060</v>
      </c>
      <c r="I50" t="s">
        <v>200</v>
      </c>
      <c r="J50" s="50" t="s">
        <v>344</v>
      </c>
    </row>
    <row r="51" spans="1:10" x14ac:dyDescent="0.5">
      <c r="A51">
        <v>53034030</v>
      </c>
      <c r="B51" t="s">
        <v>186</v>
      </c>
      <c r="C51" s="757" t="s">
        <v>329</v>
      </c>
      <c r="H51">
        <v>53051090</v>
      </c>
      <c r="I51" t="s">
        <v>203</v>
      </c>
      <c r="J51" s="757" t="s">
        <v>343</v>
      </c>
    </row>
    <row r="52" spans="1:10" x14ac:dyDescent="0.5">
      <c r="A52">
        <v>53034040</v>
      </c>
      <c r="B52" t="s">
        <v>187</v>
      </c>
      <c r="C52" s="758"/>
      <c r="H52">
        <v>53051100</v>
      </c>
      <c r="I52" t="s">
        <v>204</v>
      </c>
      <c r="J52" s="759"/>
    </row>
    <row r="53" spans="1:10" x14ac:dyDescent="0.5">
      <c r="A53">
        <v>53039010</v>
      </c>
      <c r="B53" t="s">
        <v>188</v>
      </c>
      <c r="C53" s="757" t="s">
        <v>329</v>
      </c>
      <c r="H53">
        <v>53051110</v>
      </c>
      <c r="I53" t="s">
        <v>205</v>
      </c>
      <c r="J53" s="758"/>
    </row>
    <row r="54" spans="1:10" ht="23.25" x14ac:dyDescent="0.5">
      <c r="A54">
        <v>53039020</v>
      </c>
      <c r="B54" t="s">
        <v>189</v>
      </c>
      <c r="C54" s="759"/>
      <c r="H54">
        <v>53051120</v>
      </c>
      <c r="I54" t="s">
        <v>206</v>
      </c>
      <c r="J54" s="50" t="s">
        <v>342</v>
      </c>
    </row>
    <row r="55" spans="1:10" ht="23.25" x14ac:dyDescent="0.5">
      <c r="A55">
        <v>53039990</v>
      </c>
      <c r="B55" t="s">
        <v>190</v>
      </c>
      <c r="C55" s="758"/>
      <c r="H55">
        <v>53051990</v>
      </c>
      <c r="I55" t="s">
        <v>209</v>
      </c>
      <c r="J55" s="50" t="s">
        <v>343</v>
      </c>
    </row>
    <row r="56" spans="1:10" ht="23.25" x14ac:dyDescent="0.5">
      <c r="A56">
        <v>53040010</v>
      </c>
      <c r="B56" t="s">
        <v>191</v>
      </c>
      <c r="C56" s="50" t="s">
        <v>338</v>
      </c>
      <c r="H56">
        <v>53052030</v>
      </c>
      <c r="I56" t="s">
        <v>212</v>
      </c>
      <c r="J56" s="50" t="s">
        <v>349</v>
      </c>
    </row>
    <row r="57" spans="1:10" ht="23.25" x14ac:dyDescent="0.5">
      <c r="A57">
        <v>53040020</v>
      </c>
      <c r="B57" t="s">
        <v>192</v>
      </c>
      <c r="C57" s="47" t="s">
        <v>298</v>
      </c>
      <c r="H57">
        <v>53061010</v>
      </c>
      <c r="I57" t="s">
        <v>220</v>
      </c>
      <c r="J57" s="757" t="s">
        <v>345</v>
      </c>
    </row>
    <row r="58" spans="1:10" ht="23.25" x14ac:dyDescent="0.5">
      <c r="A58">
        <v>53050010</v>
      </c>
      <c r="B58" t="s">
        <v>193</v>
      </c>
      <c r="C58" s="50" t="s">
        <v>332</v>
      </c>
      <c r="H58">
        <v>53061020</v>
      </c>
      <c r="I58" t="s">
        <v>221</v>
      </c>
      <c r="J58" s="759"/>
    </row>
    <row r="59" spans="1:10" ht="23.25" x14ac:dyDescent="0.5">
      <c r="A59">
        <v>53050020</v>
      </c>
      <c r="B59" t="s">
        <v>194</v>
      </c>
      <c r="C59" s="50" t="s">
        <v>339</v>
      </c>
      <c r="H59">
        <v>53061030</v>
      </c>
      <c r="I59" t="s">
        <v>222</v>
      </c>
      <c r="J59" s="759"/>
    </row>
    <row r="60" spans="1:10" ht="23.25" x14ac:dyDescent="0.5">
      <c r="A60">
        <v>53051010</v>
      </c>
      <c r="B60" t="s">
        <v>195</v>
      </c>
      <c r="C60" s="50" t="s">
        <v>340</v>
      </c>
      <c r="H60">
        <v>53061040</v>
      </c>
      <c r="I60" t="s">
        <v>223</v>
      </c>
      <c r="J60" s="759"/>
    </row>
    <row r="61" spans="1:10" ht="23.25" x14ac:dyDescent="0.5">
      <c r="A61">
        <v>53051020</v>
      </c>
      <c r="B61" t="s">
        <v>196</v>
      </c>
      <c r="C61" s="47" t="s">
        <v>298</v>
      </c>
      <c r="H61">
        <v>53061050</v>
      </c>
      <c r="I61" t="s">
        <v>224</v>
      </c>
      <c r="J61" s="759"/>
    </row>
    <row r="62" spans="1:10" ht="23.25" x14ac:dyDescent="0.5">
      <c r="A62">
        <v>53051030</v>
      </c>
      <c r="B62" t="s">
        <v>197</v>
      </c>
      <c r="C62" s="50" t="s">
        <v>341</v>
      </c>
      <c r="H62">
        <v>53061090</v>
      </c>
      <c r="I62" t="s">
        <v>225</v>
      </c>
      <c r="J62" s="758"/>
    </row>
    <row r="63" spans="1:10" x14ac:dyDescent="0.5">
      <c r="A63">
        <v>53051040</v>
      </c>
      <c r="B63" t="s">
        <v>198</v>
      </c>
      <c r="C63" s="757" t="s">
        <v>343</v>
      </c>
      <c r="H63">
        <v>53062010</v>
      </c>
      <c r="I63" t="s">
        <v>226</v>
      </c>
      <c r="J63" s="757" t="s">
        <v>345</v>
      </c>
    </row>
    <row r="64" spans="1:10" x14ac:dyDescent="0.5">
      <c r="A64">
        <v>53051050</v>
      </c>
      <c r="B64" t="s">
        <v>199</v>
      </c>
      <c r="C64" s="758"/>
      <c r="H64">
        <v>53062020</v>
      </c>
      <c r="I64" t="s">
        <v>227</v>
      </c>
      <c r="J64" s="759"/>
    </row>
    <row r="65" spans="1:10" ht="23.25" x14ac:dyDescent="0.5">
      <c r="A65">
        <v>53051060</v>
      </c>
      <c r="B65" t="s">
        <v>200</v>
      </c>
      <c r="C65" s="50" t="s">
        <v>344</v>
      </c>
      <c r="H65">
        <v>53062030</v>
      </c>
      <c r="I65" t="s">
        <v>228</v>
      </c>
      <c r="J65" s="759"/>
    </row>
    <row r="66" spans="1:10" ht="23.25" x14ac:dyDescent="0.5">
      <c r="A66">
        <v>53051070</v>
      </c>
      <c r="B66" t="s">
        <v>201</v>
      </c>
      <c r="C66" s="47" t="s">
        <v>298</v>
      </c>
      <c r="H66">
        <v>53062040</v>
      </c>
      <c r="I66" t="s">
        <v>229</v>
      </c>
      <c r="J66" s="759"/>
    </row>
    <row r="67" spans="1:10" ht="23.25" x14ac:dyDescent="0.5">
      <c r="A67">
        <v>53051080</v>
      </c>
      <c r="B67" t="s">
        <v>202</v>
      </c>
      <c r="C67" s="47" t="s">
        <v>298</v>
      </c>
      <c r="H67">
        <v>53062990</v>
      </c>
      <c r="I67" t="s">
        <v>230</v>
      </c>
      <c r="J67" s="758"/>
    </row>
    <row r="68" spans="1:10" ht="23.25" x14ac:dyDescent="0.5">
      <c r="A68">
        <v>53051090</v>
      </c>
      <c r="B68" t="s">
        <v>203</v>
      </c>
      <c r="C68" s="757" t="s">
        <v>343</v>
      </c>
      <c r="H68">
        <v>53063010</v>
      </c>
      <c r="I68" t="s">
        <v>231</v>
      </c>
      <c r="J68" s="50" t="s">
        <v>345</v>
      </c>
    </row>
    <row r="69" spans="1:10" x14ac:dyDescent="0.5">
      <c r="A69">
        <v>53051100</v>
      </c>
      <c r="B69" t="s">
        <v>204</v>
      </c>
      <c r="C69" s="759"/>
      <c r="H69">
        <v>53064010</v>
      </c>
      <c r="I69" t="s">
        <v>232</v>
      </c>
      <c r="J69" s="757" t="s">
        <v>345</v>
      </c>
    </row>
    <row r="70" spans="1:10" x14ac:dyDescent="0.5">
      <c r="A70">
        <v>53051110</v>
      </c>
      <c r="B70" t="s">
        <v>205</v>
      </c>
      <c r="C70" s="758"/>
      <c r="H70">
        <v>53064020</v>
      </c>
      <c r="I70" t="s">
        <v>233</v>
      </c>
      <c r="J70" s="758"/>
    </row>
    <row r="71" spans="1:10" ht="23.25" x14ac:dyDescent="0.5">
      <c r="A71">
        <v>53051120</v>
      </c>
      <c r="B71" t="s">
        <v>206</v>
      </c>
      <c r="C71" s="50" t="s">
        <v>342</v>
      </c>
      <c r="H71">
        <v>53066010</v>
      </c>
      <c r="I71" t="s">
        <v>242</v>
      </c>
      <c r="J71" s="757" t="s">
        <v>345</v>
      </c>
    </row>
    <row r="72" spans="1:10" ht="23.25" x14ac:dyDescent="0.5">
      <c r="A72">
        <v>53051510</v>
      </c>
      <c r="B72" t="s">
        <v>207</v>
      </c>
      <c r="C72" s="47" t="s">
        <v>298</v>
      </c>
      <c r="H72">
        <v>53066020</v>
      </c>
      <c r="I72" t="s">
        <v>243</v>
      </c>
      <c r="J72" s="759"/>
    </row>
    <row r="73" spans="1:10" ht="23.25" x14ac:dyDescent="0.5">
      <c r="A73">
        <v>53051520</v>
      </c>
      <c r="B73" t="s">
        <v>208</v>
      </c>
      <c r="C73" s="47" t="s">
        <v>298</v>
      </c>
      <c r="H73">
        <v>53066030</v>
      </c>
      <c r="I73" t="s">
        <v>244</v>
      </c>
      <c r="J73" s="759"/>
    </row>
    <row r="74" spans="1:10" ht="23.25" x14ac:dyDescent="0.5">
      <c r="A74">
        <v>53051990</v>
      </c>
      <c r="B74" t="s">
        <v>209</v>
      </c>
      <c r="C74" s="50" t="s">
        <v>343</v>
      </c>
      <c r="H74">
        <v>53066040</v>
      </c>
      <c r="I74" t="s">
        <v>245</v>
      </c>
      <c r="J74" s="758"/>
    </row>
    <row r="75" spans="1:10" ht="23.25" x14ac:dyDescent="0.5">
      <c r="A75">
        <v>53052010</v>
      </c>
      <c r="B75" t="s">
        <v>210</v>
      </c>
      <c r="C75" s="47" t="s">
        <v>298</v>
      </c>
      <c r="H75">
        <v>53069020</v>
      </c>
      <c r="I75" t="s">
        <v>246</v>
      </c>
      <c r="J75" s="757" t="s">
        <v>345</v>
      </c>
    </row>
    <row r="76" spans="1:10" ht="23.25" x14ac:dyDescent="0.5">
      <c r="A76">
        <v>53052020</v>
      </c>
      <c r="B76" t="s">
        <v>211</v>
      </c>
      <c r="C76" s="47" t="s">
        <v>298</v>
      </c>
      <c r="H76">
        <v>53069030</v>
      </c>
      <c r="I76" t="s">
        <v>247</v>
      </c>
      <c r="J76" s="759"/>
    </row>
    <row r="77" spans="1:10" ht="23.25" x14ac:dyDescent="0.5">
      <c r="A77">
        <v>53052030</v>
      </c>
      <c r="B77" t="s">
        <v>212</v>
      </c>
      <c r="C77" s="50" t="s">
        <v>349</v>
      </c>
      <c r="H77">
        <v>53069040</v>
      </c>
      <c r="I77" t="s">
        <v>248</v>
      </c>
      <c r="J77" s="759"/>
    </row>
    <row r="78" spans="1:10" ht="23.25" x14ac:dyDescent="0.5">
      <c r="A78">
        <v>53052040</v>
      </c>
      <c r="B78" t="s">
        <v>213</v>
      </c>
      <c r="C78" s="47" t="s">
        <v>298</v>
      </c>
      <c r="H78">
        <v>53069060</v>
      </c>
      <c r="I78" t="s">
        <v>249</v>
      </c>
      <c r="J78" s="759"/>
    </row>
    <row r="79" spans="1:10" ht="23.25" x14ac:dyDescent="0.5">
      <c r="A79">
        <v>53052050</v>
      </c>
      <c r="B79" t="s">
        <v>214</v>
      </c>
      <c r="C79" s="47" t="s">
        <v>298</v>
      </c>
      <c r="H79">
        <v>53069070</v>
      </c>
      <c r="I79" t="s">
        <v>250</v>
      </c>
      <c r="J79" s="759"/>
    </row>
    <row r="80" spans="1:10" ht="23.25" x14ac:dyDescent="0.5">
      <c r="A80">
        <v>53052060</v>
      </c>
      <c r="B80" t="s">
        <v>215</v>
      </c>
      <c r="C80" s="47" t="s">
        <v>298</v>
      </c>
      <c r="H80">
        <v>53069080</v>
      </c>
      <c r="I80" t="s">
        <v>251</v>
      </c>
      <c r="J80" s="759"/>
    </row>
    <row r="81" spans="1:10" ht="23.25" x14ac:dyDescent="0.5">
      <c r="A81">
        <v>53052070</v>
      </c>
      <c r="B81" t="s">
        <v>216</v>
      </c>
      <c r="C81" s="47" t="s">
        <v>298</v>
      </c>
      <c r="H81">
        <v>53069090</v>
      </c>
      <c r="I81" t="s">
        <v>252</v>
      </c>
      <c r="J81" s="759"/>
    </row>
    <row r="82" spans="1:10" ht="23.25" x14ac:dyDescent="0.5">
      <c r="A82">
        <v>53052080</v>
      </c>
      <c r="B82" t="s">
        <v>217</v>
      </c>
      <c r="C82" s="47" t="s">
        <v>298</v>
      </c>
      <c r="H82">
        <v>53069110</v>
      </c>
      <c r="I82" t="s">
        <v>254</v>
      </c>
      <c r="J82" s="759" t="s">
        <v>345</v>
      </c>
    </row>
    <row r="83" spans="1:10" ht="23.25" x14ac:dyDescent="0.5">
      <c r="A83">
        <v>53060010</v>
      </c>
      <c r="B83" t="s">
        <v>218</v>
      </c>
      <c r="C83" s="47" t="s">
        <v>298</v>
      </c>
      <c r="H83">
        <v>53069120</v>
      </c>
      <c r="I83" t="s">
        <v>255</v>
      </c>
      <c r="J83" s="759"/>
    </row>
    <row r="84" spans="1:10" ht="23.25" x14ac:dyDescent="0.5">
      <c r="A84">
        <v>53060020</v>
      </c>
      <c r="B84" t="s">
        <v>219</v>
      </c>
      <c r="C84" s="47" t="s">
        <v>298</v>
      </c>
      <c r="H84">
        <v>53069160</v>
      </c>
      <c r="I84" t="s">
        <v>259</v>
      </c>
      <c r="J84" s="53" t="s">
        <v>345</v>
      </c>
    </row>
    <row r="85" spans="1:10" ht="22.5" x14ac:dyDescent="0.5">
      <c r="A85">
        <v>53061010</v>
      </c>
      <c r="B85" t="s">
        <v>220</v>
      </c>
      <c r="C85" s="757" t="s">
        <v>345</v>
      </c>
      <c r="H85">
        <v>53069990</v>
      </c>
      <c r="I85" t="s">
        <v>262</v>
      </c>
      <c r="J85" s="53" t="s">
        <v>345</v>
      </c>
    </row>
    <row r="86" spans="1:10" x14ac:dyDescent="0.5">
      <c r="A86">
        <v>53061020</v>
      </c>
      <c r="B86" t="s">
        <v>221</v>
      </c>
      <c r="C86" s="759"/>
    </row>
    <row r="87" spans="1:10" x14ac:dyDescent="0.5">
      <c r="A87">
        <v>53061030</v>
      </c>
      <c r="B87" t="s">
        <v>222</v>
      </c>
      <c r="C87" s="759"/>
    </row>
    <row r="88" spans="1:10" x14ac:dyDescent="0.5">
      <c r="A88">
        <v>53061040</v>
      </c>
      <c r="B88" t="s">
        <v>223</v>
      </c>
      <c r="C88" s="759"/>
    </row>
    <row r="89" spans="1:10" x14ac:dyDescent="0.5">
      <c r="A89">
        <v>53061050</v>
      </c>
      <c r="B89" t="s">
        <v>224</v>
      </c>
      <c r="C89" s="759"/>
    </row>
    <row r="90" spans="1:10" x14ac:dyDescent="0.5">
      <c r="A90">
        <v>53061090</v>
      </c>
      <c r="B90" t="s">
        <v>225</v>
      </c>
      <c r="C90" s="758"/>
    </row>
    <row r="91" spans="1:10" x14ac:dyDescent="0.5">
      <c r="A91">
        <v>53062010</v>
      </c>
      <c r="B91" t="s">
        <v>226</v>
      </c>
      <c r="C91" s="757" t="s">
        <v>345</v>
      </c>
    </row>
    <row r="92" spans="1:10" x14ac:dyDescent="0.5">
      <c r="A92">
        <v>53062020</v>
      </c>
      <c r="B92" t="s">
        <v>227</v>
      </c>
      <c r="C92" s="759"/>
    </row>
    <row r="93" spans="1:10" x14ac:dyDescent="0.5">
      <c r="A93">
        <v>53062030</v>
      </c>
      <c r="B93" t="s">
        <v>228</v>
      </c>
      <c r="C93" s="759"/>
    </row>
    <row r="94" spans="1:10" x14ac:dyDescent="0.5">
      <c r="A94">
        <v>53062040</v>
      </c>
      <c r="B94" t="s">
        <v>229</v>
      </c>
      <c r="C94" s="759"/>
    </row>
    <row r="95" spans="1:10" x14ac:dyDescent="0.5">
      <c r="A95">
        <v>53062990</v>
      </c>
      <c r="B95" t="s">
        <v>230</v>
      </c>
      <c r="C95" s="758"/>
    </row>
    <row r="96" spans="1:10" ht="23.25" x14ac:dyDescent="0.5">
      <c r="A96">
        <v>53063010</v>
      </c>
      <c r="B96" t="s">
        <v>231</v>
      </c>
      <c r="C96" s="50" t="s">
        <v>345</v>
      </c>
    </row>
    <row r="97" spans="1:3" x14ac:dyDescent="0.5">
      <c r="A97">
        <v>53064010</v>
      </c>
      <c r="B97" t="s">
        <v>232</v>
      </c>
      <c r="C97" s="757" t="s">
        <v>345</v>
      </c>
    </row>
    <row r="98" spans="1:3" x14ac:dyDescent="0.5">
      <c r="A98">
        <v>53064020</v>
      </c>
      <c r="B98" t="s">
        <v>233</v>
      </c>
      <c r="C98" s="758"/>
    </row>
    <row r="99" spans="1:3" ht="23.25" x14ac:dyDescent="0.5">
      <c r="A99">
        <v>53065010</v>
      </c>
      <c r="B99" t="s">
        <v>234</v>
      </c>
      <c r="C99" s="47" t="s">
        <v>298</v>
      </c>
    </row>
    <row r="100" spans="1:3" ht="23.25" x14ac:dyDescent="0.5">
      <c r="A100">
        <v>53065020</v>
      </c>
      <c r="B100" t="s">
        <v>235</v>
      </c>
      <c r="C100" s="47" t="s">
        <v>298</v>
      </c>
    </row>
    <row r="101" spans="1:3" ht="23.25" x14ac:dyDescent="0.5">
      <c r="A101">
        <v>53065030</v>
      </c>
      <c r="B101" t="s">
        <v>236</v>
      </c>
      <c r="C101" s="47" t="s">
        <v>298</v>
      </c>
    </row>
    <row r="102" spans="1:3" ht="23.25" x14ac:dyDescent="0.5">
      <c r="A102">
        <v>53065040</v>
      </c>
      <c r="B102" t="s">
        <v>237</v>
      </c>
      <c r="C102" s="47" t="s">
        <v>298</v>
      </c>
    </row>
    <row r="103" spans="1:3" ht="23.25" x14ac:dyDescent="0.5">
      <c r="A103">
        <v>53065050</v>
      </c>
      <c r="B103" t="s">
        <v>238</v>
      </c>
      <c r="C103" s="47" t="s">
        <v>298</v>
      </c>
    </row>
    <row r="104" spans="1:3" ht="23.25" x14ac:dyDescent="0.5">
      <c r="A104">
        <v>53065080</v>
      </c>
      <c r="B104" t="s">
        <v>239</v>
      </c>
      <c r="C104" s="47" t="s">
        <v>298</v>
      </c>
    </row>
    <row r="105" spans="1:3" ht="23.25" x14ac:dyDescent="0.5">
      <c r="A105">
        <v>53065090</v>
      </c>
      <c r="B105" t="s">
        <v>240</v>
      </c>
      <c r="C105" s="47" t="s">
        <v>298</v>
      </c>
    </row>
    <row r="106" spans="1:3" ht="23.25" x14ac:dyDescent="0.5">
      <c r="A106">
        <v>53065990</v>
      </c>
      <c r="B106" t="s">
        <v>241</v>
      </c>
      <c r="C106" s="47" t="s">
        <v>298</v>
      </c>
    </row>
    <row r="107" spans="1:3" x14ac:dyDescent="0.5">
      <c r="A107">
        <v>53066010</v>
      </c>
      <c r="B107" t="s">
        <v>242</v>
      </c>
      <c r="C107" s="757" t="s">
        <v>345</v>
      </c>
    </row>
    <row r="108" spans="1:3" x14ac:dyDescent="0.5">
      <c r="A108">
        <v>53066020</v>
      </c>
      <c r="B108" t="s">
        <v>243</v>
      </c>
      <c r="C108" s="759"/>
    </row>
    <row r="109" spans="1:3" x14ac:dyDescent="0.5">
      <c r="A109">
        <v>53066030</v>
      </c>
      <c r="B109" t="s">
        <v>244</v>
      </c>
      <c r="C109" s="759"/>
    </row>
    <row r="110" spans="1:3" x14ac:dyDescent="0.5">
      <c r="A110">
        <v>53066040</v>
      </c>
      <c r="B110" t="s">
        <v>245</v>
      </c>
      <c r="C110" s="758"/>
    </row>
    <row r="111" spans="1:3" x14ac:dyDescent="0.5">
      <c r="A111">
        <v>53069020</v>
      </c>
      <c r="B111" t="s">
        <v>246</v>
      </c>
      <c r="C111" s="757" t="s">
        <v>345</v>
      </c>
    </row>
    <row r="112" spans="1:3" x14ac:dyDescent="0.5">
      <c r="A112">
        <v>53069030</v>
      </c>
      <c r="B112" t="s">
        <v>247</v>
      </c>
      <c r="C112" s="759"/>
    </row>
    <row r="113" spans="1:3" x14ac:dyDescent="0.5">
      <c r="A113">
        <v>53069040</v>
      </c>
      <c r="B113" t="s">
        <v>248</v>
      </c>
      <c r="C113" s="759"/>
    </row>
    <row r="114" spans="1:3" x14ac:dyDescent="0.5">
      <c r="A114">
        <v>53069060</v>
      </c>
      <c r="B114" t="s">
        <v>249</v>
      </c>
      <c r="C114" s="759"/>
    </row>
    <row r="115" spans="1:3" x14ac:dyDescent="0.5">
      <c r="A115">
        <v>53069070</v>
      </c>
      <c r="B115" t="s">
        <v>250</v>
      </c>
      <c r="C115" s="759"/>
    </row>
    <row r="116" spans="1:3" x14ac:dyDescent="0.5">
      <c r="A116">
        <v>53069080</v>
      </c>
      <c r="B116" t="s">
        <v>251</v>
      </c>
      <c r="C116" s="759"/>
    </row>
    <row r="117" spans="1:3" x14ac:dyDescent="0.5">
      <c r="A117">
        <v>53069090</v>
      </c>
      <c r="B117" t="s">
        <v>252</v>
      </c>
      <c r="C117" s="759"/>
    </row>
    <row r="118" spans="1:3" ht="22.5" x14ac:dyDescent="0.5">
      <c r="A118">
        <v>53069100</v>
      </c>
      <c r="B118" t="s">
        <v>253</v>
      </c>
      <c r="C118" s="52" t="s">
        <v>298</v>
      </c>
    </row>
    <row r="119" spans="1:3" x14ac:dyDescent="0.5">
      <c r="A119">
        <v>53069110</v>
      </c>
      <c r="B119" t="s">
        <v>254</v>
      </c>
      <c r="C119" s="759" t="s">
        <v>345</v>
      </c>
    </row>
    <row r="120" spans="1:3" x14ac:dyDescent="0.5">
      <c r="A120">
        <v>53069120</v>
      </c>
      <c r="B120" t="s">
        <v>255</v>
      </c>
      <c r="C120" s="759"/>
    </row>
    <row r="121" spans="1:3" ht="22.5" x14ac:dyDescent="0.5">
      <c r="A121">
        <v>53069130</v>
      </c>
      <c r="B121" t="s">
        <v>256</v>
      </c>
      <c r="C121" s="52" t="s">
        <v>298</v>
      </c>
    </row>
    <row r="122" spans="1:3" ht="22.5" x14ac:dyDescent="0.5">
      <c r="A122">
        <v>53069140</v>
      </c>
      <c r="B122" t="s">
        <v>257</v>
      </c>
      <c r="C122" s="52" t="s">
        <v>298</v>
      </c>
    </row>
    <row r="123" spans="1:3" ht="22.5" x14ac:dyDescent="0.5">
      <c r="A123">
        <v>53069150</v>
      </c>
      <c r="B123" t="s">
        <v>258</v>
      </c>
      <c r="C123" s="52" t="s">
        <v>298</v>
      </c>
    </row>
    <row r="124" spans="1:3" ht="22.5" x14ac:dyDescent="0.5">
      <c r="A124">
        <v>53069160</v>
      </c>
      <c r="B124" t="s">
        <v>259</v>
      </c>
      <c r="C124" s="53" t="s">
        <v>345</v>
      </c>
    </row>
    <row r="125" spans="1:3" ht="22.5" x14ac:dyDescent="0.5">
      <c r="A125">
        <v>53069170</v>
      </c>
      <c r="B125" t="s">
        <v>260</v>
      </c>
      <c r="C125" s="52" t="s">
        <v>298</v>
      </c>
    </row>
    <row r="126" spans="1:3" ht="22.5" x14ac:dyDescent="0.5">
      <c r="A126">
        <v>53069180</v>
      </c>
      <c r="B126" t="s">
        <v>261</v>
      </c>
      <c r="C126" s="52" t="s">
        <v>298</v>
      </c>
    </row>
    <row r="127" spans="1:3" ht="22.5" x14ac:dyDescent="0.5">
      <c r="A127">
        <v>53069990</v>
      </c>
      <c r="B127" t="s">
        <v>262</v>
      </c>
      <c r="C127" s="53" t="s">
        <v>345</v>
      </c>
    </row>
  </sheetData>
  <mergeCells count="44">
    <mergeCell ref="A1:F1"/>
    <mergeCell ref="C53:C55"/>
    <mergeCell ref="C63:C64"/>
    <mergeCell ref="C68:C70"/>
    <mergeCell ref="C85:C90"/>
    <mergeCell ref="C28:C29"/>
    <mergeCell ref="C30:C31"/>
    <mergeCell ref="C33:C38"/>
    <mergeCell ref="C41:C42"/>
    <mergeCell ref="C46:C48"/>
    <mergeCell ref="C51:C52"/>
    <mergeCell ref="C3:C4"/>
    <mergeCell ref="F31:F35"/>
    <mergeCell ref="C5:C8"/>
    <mergeCell ref="C11:C13"/>
    <mergeCell ref="C107:C110"/>
    <mergeCell ref="C111:C117"/>
    <mergeCell ref="C119:C120"/>
    <mergeCell ref="A2:C2"/>
    <mergeCell ref="D2:F2"/>
    <mergeCell ref="C91:C95"/>
    <mergeCell ref="C97:C98"/>
    <mergeCell ref="J34:J36"/>
    <mergeCell ref="H1:M1"/>
    <mergeCell ref="H2:J2"/>
    <mergeCell ref="K2:M2"/>
    <mergeCell ref="J3:J4"/>
    <mergeCell ref="J5:J8"/>
    <mergeCell ref="J9:J11"/>
    <mergeCell ref="J17:J18"/>
    <mergeCell ref="J19:J20"/>
    <mergeCell ref="M23:M27"/>
    <mergeCell ref="J22:J27"/>
    <mergeCell ref="J30:J31"/>
    <mergeCell ref="J69:J70"/>
    <mergeCell ref="J71:J74"/>
    <mergeCell ref="J75:J81"/>
    <mergeCell ref="J82:J83"/>
    <mergeCell ref="J38:J39"/>
    <mergeCell ref="J40:J42"/>
    <mergeCell ref="J48:J49"/>
    <mergeCell ref="J51:J53"/>
    <mergeCell ref="J57:J62"/>
    <mergeCell ref="J63:J67"/>
  </mergeCells>
  <conditionalFormatting sqref="C3">
    <cfRule type="expression" dxfId="81" priority="114">
      <formula>LEFT($N$6,1)="ล"</formula>
    </cfRule>
  </conditionalFormatting>
  <conditionalFormatting sqref="C5">
    <cfRule type="expression" dxfId="80" priority="96">
      <formula>LEFT($N$6,1)="ล"</formula>
    </cfRule>
  </conditionalFormatting>
  <conditionalFormatting sqref="C9:C11">
    <cfRule type="expression" dxfId="79" priority="94">
      <formula>LEFT($N$6,1)="ล"</formula>
    </cfRule>
  </conditionalFormatting>
  <conditionalFormatting sqref="C14:C28">
    <cfRule type="expression" dxfId="78" priority="89">
      <formula>LEFT($N$6,1)="ล"</formula>
    </cfRule>
  </conditionalFormatting>
  <conditionalFormatting sqref="C30">
    <cfRule type="expression" dxfId="77" priority="87">
      <formula>LEFT($N$6,1)="ล"</formula>
    </cfRule>
  </conditionalFormatting>
  <conditionalFormatting sqref="C32:C33">
    <cfRule type="expression" dxfId="76" priority="85">
      <formula>LEFT($N$6,1)="ล"</formula>
    </cfRule>
  </conditionalFormatting>
  <conditionalFormatting sqref="C39:C41">
    <cfRule type="expression" dxfId="75" priority="82">
      <formula>LEFT($N$6,1)="ล"</formula>
    </cfRule>
  </conditionalFormatting>
  <conditionalFormatting sqref="C43:C46">
    <cfRule type="expression" dxfId="74" priority="80">
      <formula>LEFT($N$6,1)="ล"</formula>
    </cfRule>
  </conditionalFormatting>
  <conditionalFormatting sqref="C49:C51">
    <cfRule type="expression" dxfId="73" priority="78">
      <formula>LEFT($N$6,1)="ล"</formula>
    </cfRule>
  </conditionalFormatting>
  <conditionalFormatting sqref="C53">
    <cfRule type="expression" dxfId="72" priority="77">
      <formula>LEFT($N$6,1)="ล"</formula>
    </cfRule>
  </conditionalFormatting>
  <conditionalFormatting sqref="C56:C63">
    <cfRule type="expression" dxfId="71" priority="69">
      <formula>LEFT($N$6,1)="ล"</formula>
    </cfRule>
  </conditionalFormatting>
  <conditionalFormatting sqref="C65:C68">
    <cfRule type="expression" dxfId="70" priority="71">
      <formula>LEFT($N$6,1)="ล"</formula>
    </cfRule>
  </conditionalFormatting>
  <conditionalFormatting sqref="C71:C85">
    <cfRule type="expression" dxfId="69" priority="65">
      <formula>LEFT($N$6,1)="ล"</formula>
    </cfRule>
  </conditionalFormatting>
  <conditionalFormatting sqref="C91">
    <cfRule type="expression" dxfId="68" priority="64">
      <formula>LEFT($N$6,1)="ล"</formula>
    </cfRule>
  </conditionalFormatting>
  <conditionalFormatting sqref="C96:C97">
    <cfRule type="expression" dxfId="67" priority="62">
      <formula>LEFT($N$6,1)="ล"</formula>
    </cfRule>
  </conditionalFormatting>
  <conditionalFormatting sqref="C99:C107">
    <cfRule type="expression" dxfId="66" priority="59">
      <formula>LEFT($N$6,1)="ล"</formula>
    </cfRule>
  </conditionalFormatting>
  <conditionalFormatting sqref="C111">
    <cfRule type="expression" dxfId="65" priority="58">
      <formula>LEFT($N$6,1)="ล"</formula>
    </cfRule>
  </conditionalFormatting>
  <conditionalFormatting sqref="F3:F31">
    <cfRule type="expression" dxfId="64" priority="101">
      <formula>LEFT($N$6,1)="ล"</formula>
    </cfRule>
  </conditionalFormatting>
  <conditionalFormatting sqref="F36:F45">
    <cfRule type="expression" dxfId="63" priority="97">
      <formula>LEFT($N$6,1)="ล"</formula>
    </cfRule>
  </conditionalFormatting>
  <conditionalFormatting sqref="J3">
    <cfRule type="expression" dxfId="62" priority="57">
      <formula>LEFT($N$6,1)="ล"</formula>
    </cfRule>
  </conditionalFormatting>
  <conditionalFormatting sqref="J5">
    <cfRule type="expression" dxfId="61" priority="39">
      <formula>LEFT($N$6,1)="ล"</formula>
    </cfRule>
  </conditionalFormatting>
  <conditionalFormatting sqref="J9">
    <cfRule type="expression" dxfId="60" priority="37">
      <formula>LEFT($N$6,1)="ล"</formula>
    </cfRule>
  </conditionalFormatting>
  <conditionalFormatting sqref="J12:J17">
    <cfRule type="expression" dxfId="59" priority="32">
      <formula>LEFT($N$6,1)="ล"</formula>
    </cfRule>
  </conditionalFormatting>
  <conditionalFormatting sqref="J19">
    <cfRule type="expression" dxfId="58" priority="30">
      <formula>LEFT($N$6,1)="ล"</formula>
    </cfRule>
  </conditionalFormatting>
  <conditionalFormatting sqref="J21:J22">
    <cfRule type="expression" dxfId="57" priority="28">
      <formula>LEFT($N$6,1)="ล"</formula>
    </cfRule>
  </conditionalFormatting>
  <conditionalFormatting sqref="J28:J30">
    <cfRule type="expression" dxfId="56" priority="25">
      <formula>LEFT($N$6,1)="ล"</formula>
    </cfRule>
  </conditionalFormatting>
  <conditionalFormatting sqref="J32:J34">
    <cfRule type="expression" dxfId="55" priority="23">
      <formula>LEFT($N$6,1)="ล"</formula>
    </cfRule>
  </conditionalFormatting>
  <conditionalFormatting sqref="J37:J38">
    <cfRule type="expression" dxfId="54" priority="21">
      <formula>LEFT($N$6,1)="ล"</formula>
    </cfRule>
  </conditionalFormatting>
  <conditionalFormatting sqref="J40">
    <cfRule type="expression" dxfId="53" priority="20">
      <formula>LEFT($N$6,1)="ล"</formula>
    </cfRule>
  </conditionalFormatting>
  <conditionalFormatting sqref="J43:J48">
    <cfRule type="expression" dxfId="52" priority="12">
      <formula>LEFT($N$6,1)="ล"</formula>
    </cfRule>
  </conditionalFormatting>
  <conditionalFormatting sqref="J50:J51">
    <cfRule type="expression" dxfId="51" priority="14">
      <formula>LEFT($N$6,1)="ล"</formula>
    </cfRule>
  </conditionalFormatting>
  <conditionalFormatting sqref="J54:J57">
    <cfRule type="expression" dxfId="50" priority="8">
      <formula>LEFT($N$6,1)="ล"</formula>
    </cfRule>
  </conditionalFormatting>
  <conditionalFormatting sqref="J63">
    <cfRule type="expression" dxfId="49" priority="7">
      <formula>LEFT($N$6,1)="ล"</formula>
    </cfRule>
  </conditionalFormatting>
  <conditionalFormatting sqref="J68:J69">
    <cfRule type="expression" dxfId="48" priority="5">
      <formula>LEFT($N$6,1)="ล"</formula>
    </cfRule>
  </conditionalFormatting>
  <conditionalFormatting sqref="J71">
    <cfRule type="expression" dxfId="47" priority="2">
      <formula>LEFT($N$6,1)="ล"</formula>
    </cfRule>
  </conditionalFormatting>
  <conditionalFormatting sqref="J75">
    <cfRule type="expression" dxfId="46" priority="1">
      <formula>LEFT($N$6,1)="ล"</formula>
    </cfRule>
  </conditionalFormatting>
  <conditionalFormatting sqref="M3:M23">
    <cfRule type="expression" dxfId="45" priority="44">
      <formula>LEFT($N$6,1)="ล"</formula>
    </cfRule>
  </conditionalFormatting>
  <conditionalFormatting sqref="M28:M34">
    <cfRule type="expression" dxfId="44" priority="40">
      <formula>LEFT($N$6,1)="ล"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6D1B-73B7-427B-9F09-918AEFB13DCC}">
  <dimension ref="A1:E46"/>
  <sheetViews>
    <sheetView topLeftCell="A24" workbookViewId="0">
      <pane xSplit="3" ySplit="4" topLeftCell="D52" activePane="bottomRight" state="frozen"/>
      <selection activeCell="A24" sqref="A24"/>
      <selection pane="topRight" activeCell="D24" sqref="D24"/>
      <selection pane="bottomLeft" activeCell="A28" sqref="A28"/>
      <selection pane="bottomRight" activeCell="B29" sqref="B29:D33"/>
    </sheetView>
  </sheetViews>
  <sheetFormatPr defaultRowHeight="21" x14ac:dyDescent="0.35"/>
  <cols>
    <col min="1" max="1" width="9.28515625" style="11" bestFit="1" customWidth="1"/>
    <col min="2" max="2" width="4" style="11" bestFit="1" customWidth="1"/>
    <col min="3" max="3" width="38.5703125" style="11" bestFit="1" customWidth="1"/>
    <col min="4" max="4" width="70.140625" style="11" bestFit="1" customWidth="1"/>
    <col min="5" max="5" width="39.140625" style="11" bestFit="1" customWidth="1"/>
    <col min="6" max="7" width="10.140625" style="11" bestFit="1" customWidth="1"/>
    <col min="8" max="16384" width="9.140625" style="11"/>
  </cols>
  <sheetData>
    <row r="1" spans="1:4" ht="23.25" x14ac:dyDescent="0.35">
      <c r="A1" s="769" t="s">
        <v>400</v>
      </c>
      <c r="B1" s="769"/>
      <c r="C1" s="769"/>
      <c r="D1" s="769"/>
    </row>
    <row r="3" spans="1:4" ht="23.25" customHeight="1" x14ac:dyDescent="0.35">
      <c r="A3" s="770" t="s">
        <v>369</v>
      </c>
      <c r="B3" s="771"/>
      <c r="C3" s="772"/>
      <c r="D3" s="776" t="s">
        <v>0</v>
      </c>
    </row>
    <row r="4" spans="1:4" x14ac:dyDescent="0.35">
      <c r="A4" s="773"/>
      <c r="B4" s="774"/>
      <c r="C4" s="775"/>
      <c r="D4" s="777"/>
    </row>
    <row r="5" spans="1:4" x14ac:dyDescent="0.35">
      <c r="A5" s="55" t="s">
        <v>370</v>
      </c>
      <c r="B5" s="56"/>
      <c r="C5" s="56"/>
      <c r="D5" s="57"/>
    </row>
    <row r="6" spans="1:4" x14ac:dyDescent="0.35">
      <c r="A6" s="58"/>
      <c r="B6" s="54">
        <v>1</v>
      </c>
      <c r="C6" s="11" t="s">
        <v>95</v>
      </c>
      <c r="D6" s="59" t="s">
        <v>371</v>
      </c>
    </row>
    <row r="7" spans="1:4" x14ac:dyDescent="0.35">
      <c r="A7" s="58"/>
      <c r="B7" s="103">
        <v>2</v>
      </c>
      <c r="C7" s="99" t="s">
        <v>295</v>
      </c>
      <c r="D7" s="100" t="s">
        <v>372</v>
      </c>
    </row>
    <row r="8" spans="1:4" x14ac:dyDescent="0.35">
      <c r="A8" s="58"/>
      <c r="B8" s="103">
        <v>3</v>
      </c>
      <c r="C8" s="99" t="s">
        <v>296</v>
      </c>
      <c r="D8" s="101" t="s">
        <v>77</v>
      </c>
    </row>
    <row r="9" spans="1:4" x14ac:dyDescent="0.35">
      <c r="A9" s="58"/>
      <c r="B9" s="103">
        <v>4</v>
      </c>
      <c r="C9" s="99" t="s">
        <v>294</v>
      </c>
      <c r="D9" s="101" t="s">
        <v>78</v>
      </c>
    </row>
    <row r="10" spans="1:4" x14ac:dyDescent="0.35">
      <c r="A10" s="58"/>
      <c r="B10" s="103">
        <v>5</v>
      </c>
      <c r="C10" s="99" t="s">
        <v>334</v>
      </c>
      <c r="D10" s="102" t="s">
        <v>361</v>
      </c>
    </row>
    <row r="11" spans="1:4" x14ac:dyDescent="0.35">
      <c r="A11" s="60"/>
      <c r="B11" s="778" t="s">
        <v>373</v>
      </c>
      <c r="C11" s="779"/>
      <c r="D11" s="61"/>
    </row>
    <row r="12" spans="1:4" x14ac:dyDescent="0.35">
      <c r="A12" s="55" t="s">
        <v>374</v>
      </c>
      <c r="B12" s="56"/>
      <c r="C12" s="56"/>
      <c r="D12" s="62"/>
    </row>
    <row r="13" spans="1:4" x14ac:dyDescent="0.35">
      <c r="A13" s="58"/>
      <c r="B13" s="54">
        <v>6</v>
      </c>
      <c r="C13" s="63" t="s">
        <v>79</v>
      </c>
      <c r="D13" s="59" t="s">
        <v>297</v>
      </c>
    </row>
    <row r="14" spans="1:4" x14ac:dyDescent="0.35">
      <c r="A14" s="58"/>
      <c r="B14" s="54">
        <v>7</v>
      </c>
      <c r="C14" s="63" t="s">
        <v>350</v>
      </c>
      <c r="D14" s="64" t="s">
        <v>375</v>
      </c>
    </row>
    <row r="15" spans="1:4" x14ac:dyDescent="0.35">
      <c r="A15" s="58"/>
      <c r="B15" s="54">
        <v>8</v>
      </c>
      <c r="C15" s="63" t="s">
        <v>351</v>
      </c>
      <c r="D15" s="59" t="s">
        <v>376</v>
      </c>
    </row>
    <row r="16" spans="1:4" x14ac:dyDescent="0.35">
      <c r="A16" s="58"/>
      <c r="B16" s="54">
        <v>9</v>
      </c>
      <c r="C16" s="63" t="s">
        <v>352</v>
      </c>
      <c r="D16" s="64" t="s">
        <v>358</v>
      </c>
    </row>
    <row r="17" spans="1:5" x14ac:dyDescent="0.35">
      <c r="A17" s="65"/>
      <c r="B17" s="66">
        <v>10</v>
      </c>
      <c r="C17" s="67" t="s">
        <v>353</v>
      </c>
      <c r="D17" s="68" t="s">
        <v>421</v>
      </c>
    </row>
    <row r="18" spans="1:5" x14ac:dyDescent="0.35">
      <c r="A18" s="780" t="s">
        <v>377</v>
      </c>
      <c r="B18" s="781"/>
      <c r="C18" s="782"/>
      <c r="D18" s="69"/>
    </row>
    <row r="19" spans="1:5" x14ac:dyDescent="0.35">
      <c r="A19" s="58"/>
      <c r="B19" s="70" t="s">
        <v>378</v>
      </c>
      <c r="C19" s="11" t="s">
        <v>360</v>
      </c>
      <c r="D19" s="59"/>
    </row>
    <row r="20" spans="1:5" x14ac:dyDescent="0.35">
      <c r="A20" s="58"/>
      <c r="B20" s="70"/>
      <c r="C20" s="11" t="s">
        <v>379</v>
      </c>
      <c r="D20" s="71"/>
    </row>
    <row r="21" spans="1:5" x14ac:dyDescent="0.35">
      <c r="A21" s="783" t="s">
        <v>380</v>
      </c>
      <c r="B21" s="778"/>
      <c r="C21" s="779"/>
      <c r="D21" s="61"/>
    </row>
    <row r="22" spans="1:5" x14ac:dyDescent="0.35">
      <c r="A22" s="766" t="s">
        <v>381</v>
      </c>
      <c r="B22" s="767"/>
      <c r="C22" s="768"/>
      <c r="D22" s="72"/>
    </row>
    <row r="24" spans="1:5" ht="23.25" x14ac:dyDescent="0.35">
      <c r="A24" s="769" t="s">
        <v>422</v>
      </c>
      <c r="B24" s="769"/>
      <c r="C24" s="769"/>
      <c r="D24" s="769"/>
      <c r="E24" s="769"/>
    </row>
    <row r="26" spans="1:5" ht="23.25" customHeight="1" x14ac:dyDescent="0.35">
      <c r="A26" s="786" t="s">
        <v>369</v>
      </c>
      <c r="B26" s="787"/>
      <c r="C26" s="788"/>
      <c r="D26" s="784" t="s">
        <v>0</v>
      </c>
      <c r="E26" s="784" t="s">
        <v>730</v>
      </c>
    </row>
    <row r="27" spans="1:5" x14ac:dyDescent="0.35">
      <c r="A27" s="789"/>
      <c r="B27" s="790"/>
      <c r="C27" s="791"/>
      <c r="D27" s="785"/>
      <c r="E27" s="785"/>
    </row>
    <row r="28" spans="1:5" x14ac:dyDescent="0.35">
      <c r="A28" s="55" t="s">
        <v>370</v>
      </c>
      <c r="B28" s="56"/>
      <c r="C28" s="56"/>
      <c r="D28" s="57"/>
      <c r="E28" s="57"/>
    </row>
    <row r="29" spans="1:5" x14ac:dyDescent="0.35">
      <c r="A29" s="58"/>
      <c r="B29" s="54">
        <v>1</v>
      </c>
      <c r="C29" s="11" t="s">
        <v>95</v>
      </c>
      <c r="D29" s="59" t="s">
        <v>423</v>
      </c>
      <c r="E29" s="291" t="s">
        <v>731</v>
      </c>
    </row>
    <row r="30" spans="1:5" x14ac:dyDescent="0.35">
      <c r="A30" s="58"/>
      <c r="B30" s="103">
        <v>2</v>
      </c>
      <c r="C30" s="99" t="s">
        <v>295</v>
      </c>
      <c r="D30" s="100" t="s">
        <v>372</v>
      </c>
      <c r="E30" s="292" t="s">
        <v>731</v>
      </c>
    </row>
    <row r="31" spans="1:5" x14ac:dyDescent="0.35">
      <c r="A31" s="58"/>
      <c r="B31" s="103">
        <v>3</v>
      </c>
      <c r="C31" s="99" t="s">
        <v>296</v>
      </c>
      <c r="D31" s="100" t="s">
        <v>424</v>
      </c>
      <c r="E31" s="292" t="s">
        <v>731</v>
      </c>
    </row>
    <row r="32" spans="1:5" x14ac:dyDescent="0.35">
      <c r="A32" s="58"/>
      <c r="B32" s="103">
        <v>4</v>
      </c>
      <c r="C32" s="99" t="s">
        <v>294</v>
      </c>
      <c r="D32" s="101" t="s">
        <v>78</v>
      </c>
      <c r="E32" s="293" t="s">
        <v>731</v>
      </c>
    </row>
    <row r="33" spans="1:5" x14ac:dyDescent="0.35">
      <c r="A33" s="58"/>
      <c r="B33" s="103">
        <v>5</v>
      </c>
      <c r="C33" s="99" t="s">
        <v>334</v>
      </c>
      <c r="D33" s="102" t="s">
        <v>425</v>
      </c>
      <c r="E33" s="294" t="s">
        <v>731</v>
      </c>
    </row>
    <row r="34" spans="1:5" x14ac:dyDescent="0.35">
      <c r="A34" s="60"/>
      <c r="B34" s="778" t="s">
        <v>373</v>
      </c>
      <c r="C34" s="779"/>
      <c r="D34" s="61"/>
      <c r="E34" s="295"/>
    </row>
    <row r="35" spans="1:5" x14ac:dyDescent="0.35">
      <c r="A35" s="55" t="s">
        <v>374</v>
      </c>
      <c r="B35" s="56"/>
      <c r="C35" s="56"/>
      <c r="D35" s="62"/>
      <c r="E35" s="296"/>
    </row>
    <row r="36" spans="1:5" x14ac:dyDescent="0.35">
      <c r="A36" s="58"/>
      <c r="B36" s="54">
        <v>6</v>
      </c>
      <c r="C36" s="63" t="s">
        <v>79</v>
      </c>
      <c r="D36" s="59" t="s">
        <v>426</v>
      </c>
      <c r="E36" s="293" t="s">
        <v>731</v>
      </c>
    </row>
    <row r="37" spans="1:5" x14ac:dyDescent="0.35">
      <c r="A37" s="58"/>
      <c r="B37" s="54">
        <v>7</v>
      </c>
      <c r="C37" s="63" t="s">
        <v>2364</v>
      </c>
      <c r="D37" s="566" t="s">
        <v>2295</v>
      </c>
      <c r="E37" s="293" t="s">
        <v>420</v>
      </c>
    </row>
    <row r="38" spans="1:5" x14ac:dyDescent="0.35">
      <c r="A38" s="58"/>
      <c r="B38" s="54">
        <v>8</v>
      </c>
      <c r="C38" s="63" t="s">
        <v>2291</v>
      </c>
      <c r="D38" s="64" t="s">
        <v>427</v>
      </c>
      <c r="E38" s="792" t="s">
        <v>2365</v>
      </c>
    </row>
    <row r="39" spans="1:5" x14ac:dyDescent="0.35">
      <c r="A39" s="58"/>
      <c r="B39" s="54">
        <v>9</v>
      </c>
      <c r="C39" s="63" t="s">
        <v>2292</v>
      </c>
      <c r="D39" s="59" t="s">
        <v>428</v>
      </c>
      <c r="E39" s="792"/>
    </row>
    <row r="40" spans="1:5" x14ac:dyDescent="0.35">
      <c r="A40" s="58"/>
      <c r="B40" s="54">
        <v>10</v>
      </c>
      <c r="C40" s="63" t="s">
        <v>2293</v>
      </c>
      <c r="D40" s="64" t="s">
        <v>358</v>
      </c>
      <c r="E40" s="297" t="s">
        <v>732</v>
      </c>
    </row>
    <row r="41" spans="1:5" x14ac:dyDescent="0.35">
      <c r="A41" s="65"/>
      <c r="B41" s="66">
        <v>11</v>
      </c>
      <c r="C41" s="67" t="s">
        <v>2294</v>
      </c>
      <c r="D41" s="68" t="s">
        <v>421</v>
      </c>
      <c r="E41" s="298" t="s">
        <v>733</v>
      </c>
    </row>
    <row r="42" spans="1:5" x14ac:dyDescent="0.35">
      <c r="A42" s="780" t="s">
        <v>377</v>
      </c>
      <c r="B42" s="781"/>
      <c r="C42" s="782"/>
      <c r="D42" s="69"/>
      <c r="E42" s="299"/>
    </row>
    <row r="43" spans="1:5" x14ac:dyDescent="0.35">
      <c r="A43" s="58"/>
      <c r="B43" s="70" t="s">
        <v>378</v>
      </c>
      <c r="C43" s="11" t="s">
        <v>360</v>
      </c>
      <c r="D43" s="59"/>
      <c r="E43" s="291" t="s">
        <v>731</v>
      </c>
    </row>
    <row r="44" spans="1:5" x14ac:dyDescent="0.35">
      <c r="A44" s="58"/>
      <c r="B44" s="70"/>
      <c r="C44" s="11" t="s">
        <v>379</v>
      </c>
      <c r="D44" s="71"/>
      <c r="E44" s="300" t="s">
        <v>734</v>
      </c>
    </row>
    <row r="45" spans="1:5" x14ac:dyDescent="0.35">
      <c r="A45" s="783" t="s">
        <v>380</v>
      </c>
      <c r="B45" s="778"/>
      <c r="C45" s="779"/>
      <c r="D45" s="61"/>
      <c r="E45" s="295"/>
    </row>
    <row r="46" spans="1:5" x14ac:dyDescent="0.35">
      <c r="A46" s="766" t="s">
        <v>381</v>
      </c>
      <c r="B46" s="767"/>
      <c r="C46" s="768"/>
      <c r="D46" s="72"/>
      <c r="E46" s="301"/>
    </row>
  </sheetData>
  <mergeCells count="16">
    <mergeCell ref="E26:E27"/>
    <mergeCell ref="A24:E24"/>
    <mergeCell ref="A45:C45"/>
    <mergeCell ref="A46:C46"/>
    <mergeCell ref="A26:C27"/>
    <mergeCell ref="D26:D27"/>
    <mergeCell ref="B34:C34"/>
    <mergeCell ref="A42:C42"/>
    <mergeCell ref="E38:E39"/>
    <mergeCell ref="A22:C22"/>
    <mergeCell ref="A1:D1"/>
    <mergeCell ref="A3:C4"/>
    <mergeCell ref="D3:D4"/>
    <mergeCell ref="B11:C11"/>
    <mergeCell ref="A18:C18"/>
    <mergeCell ref="A21:C2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46E9-A098-4C9C-A06B-7B49D14CD8DE}">
  <dimension ref="A1:L1"/>
  <sheetViews>
    <sheetView topLeftCell="J1" zoomScale="70" zoomScaleNormal="70" workbookViewId="0">
      <selection activeCell="W31" sqref="W31"/>
    </sheetView>
  </sheetViews>
  <sheetFormatPr defaultColWidth="9" defaultRowHeight="23.25" x14ac:dyDescent="0.35"/>
  <cols>
    <col min="1" max="1" width="20.5703125" style="116" hidden="1" customWidth="1"/>
    <col min="2" max="2" width="36.42578125" style="118" hidden="1" customWidth="1"/>
    <col min="3" max="3" width="5.7109375" style="118" hidden="1" customWidth="1"/>
    <col min="4" max="4" width="36.28515625" style="118" hidden="1" customWidth="1"/>
    <col min="5" max="5" width="4.140625" style="118" hidden="1" customWidth="1"/>
    <col min="6" max="6" width="36.42578125" style="116" hidden="1" customWidth="1"/>
    <col min="7" max="7" width="36.42578125" style="118" hidden="1" customWidth="1"/>
    <col min="8" max="8" width="5.7109375" style="118" hidden="1" customWidth="1"/>
    <col min="9" max="9" width="36.28515625" style="118" hidden="1" customWidth="1"/>
    <col min="10" max="10" width="4" style="118" customWidth="1"/>
    <col min="11" max="11" width="28.5703125" style="116" customWidth="1"/>
    <col min="12" max="16384" width="9" style="116"/>
  </cols>
  <sheetData>
    <row r="1" spans="2:12" s="288" customFormat="1" ht="33.75" x14ac:dyDescent="0.5">
      <c r="B1" s="287"/>
      <c r="C1" s="287"/>
      <c r="D1" s="287"/>
      <c r="E1" s="287"/>
      <c r="G1" s="287"/>
      <c r="H1" s="287"/>
      <c r="I1" s="287"/>
      <c r="J1" s="116"/>
      <c r="K1" s="290" t="s">
        <v>420</v>
      </c>
      <c r="L1" s="289" t="s">
        <v>433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3265-0C1C-4DB0-9C89-3444C6E7E562}">
  <sheetPr>
    <tabColor rgb="FFFFCCCC"/>
  </sheetPr>
  <dimension ref="B1:AQ38"/>
  <sheetViews>
    <sheetView workbookViewId="0">
      <pane xSplit="3" ySplit="21" topLeftCell="I22" activePane="bottomRight" state="frozen"/>
      <selection activeCell="I32" sqref="I32"/>
      <selection pane="topRight" activeCell="I32" sqref="I32"/>
      <selection pane="bottomLeft" activeCell="I32" sqref="I32"/>
      <selection pane="bottomRight" activeCell="N40" sqref="N40"/>
    </sheetView>
  </sheetViews>
  <sheetFormatPr defaultColWidth="10" defaultRowHeight="21" outlineLevelRow="1" x14ac:dyDescent="0.35"/>
  <cols>
    <col min="1" max="1" width="1.42578125" style="105" customWidth="1"/>
    <col min="2" max="2" width="44.7109375" style="105" bestFit="1" customWidth="1"/>
    <col min="3" max="3" width="18.85546875" style="105" bestFit="1" customWidth="1"/>
    <col min="4" max="4" width="18" style="105" hidden="1" customWidth="1"/>
    <col min="5" max="5" width="16.140625" style="105" hidden="1" customWidth="1"/>
    <col min="6" max="6" width="16.85546875" style="105" hidden="1" customWidth="1"/>
    <col min="7" max="7" width="18.7109375" style="105" hidden="1" customWidth="1"/>
    <col min="8" max="8" width="15" style="105" hidden="1" customWidth="1"/>
    <col min="9" max="9" width="13.85546875" style="105" bestFit="1" customWidth="1"/>
    <col min="10" max="10" width="15" style="105" customWidth="1"/>
    <col min="11" max="11" width="13.85546875" style="105" bestFit="1" customWidth="1"/>
    <col min="12" max="14" width="15.28515625" style="105" bestFit="1" customWidth="1"/>
    <col min="15" max="15" width="14.140625" style="105" bestFit="1" customWidth="1"/>
    <col min="16" max="18" width="15.28515625" style="105" bestFit="1" customWidth="1"/>
    <col min="19" max="19" width="14.140625" style="105" customWidth="1"/>
    <col min="20" max="22" width="15.28515625" style="105" bestFit="1" customWidth="1"/>
    <col min="23" max="23" width="8.7109375" style="105" bestFit="1" customWidth="1"/>
    <col min="24" max="24" width="15.28515625" style="105" bestFit="1" customWidth="1"/>
    <col min="25" max="25" width="14.140625" style="105" bestFit="1" customWidth="1"/>
    <col min="26" max="26" width="16.140625" style="105" bestFit="1" customWidth="1"/>
    <col min="27" max="27" width="8.7109375" style="105" bestFit="1" customWidth="1"/>
    <col min="28" max="28" width="15.28515625" style="105" bestFit="1" customWidth="1"/>
    <col min="29" max="29" width="8.85546875" style="105" bestFit="1" customWidth="1"/>
    <col min="30" max="30" width="15.28515625" style="105" bestFit="1" customWidth="1"/>
    <col min="31" max="31" width="14.140625" style="105" bestFit="1" customWidth="1"/>
    <col min="32" max="32" width="15.28515625" style="105" bestFit="1" customWidth="1"/>
    <col min="33" max="33" width="9" style="105" bestFit="1" customWidth="1"/>
    <col min="34" max="42" width="15.28515625" style="105" bestFit="1" customWidth="1"/>
    <col min="43" max="43" width="11.28515625" style="105" bestFit="1" customWidth="1"/>
    <col min="44" max="246" width="10" style="105"/>
    <col min="247" max="247" width="1.42578125" style="105" customWidth="1"/>
    <col min="248" max="248" width="44.42578125" style="105" customWidth="1"/>
    <col min="249" max="251" width="16.42578125" style="105" customWidth="1"/>
    <col min="252" max="252" width="44.42578125" style="105" customWidth="1"/>
    <col min="253" max="255" width="16.42578125" style="105" customWidth="1"/>
    <col min="256" max="256" width="44.42578125" style="105" customWidth="1"/>
    <col min="257" max="259" width="16.42578125" style="105" customWidth="1"/>
    <col min="260" max="502" width="10" style="105"/>
    <col min="503" max="503" width="1.42578125" style="105" customWidth="1"/>
    <col min="504" max="504" width="44.42578125" style="105" customWidth="1"/>
    <col min="505" max="507" width="16.42578125" style="105" customWidth="1"/>
    <col min="508" max="508" width="44.42578125" style="105" customWidth="1"/>
    <col min="509" max="511" width="16.42578125" style="105" customWidth="1"/>
    <col min="512" max="512" width="44.42578125" style="105" customWidth="1"/>
    <col min="513" max="515" width="16.42578125" style="105" customWidth="1"/>
    <col min="516" max="758" width="10" style="105"/>
    <col min="759" max="759" width="1.42578125" style="105" customWidth="1"/>
    <col min="760" max="760" width="44.42578125" style="105" customWidth="1"/>
    <col min="761" max="763" width="16.42578125" style="105" customWidth="1"/>
    <col min="764" max="764" width="44.42578125" style="105" customWidth="1"/>
    <col min="765" max="767" width="16.42578125" style="105" customWidth="1"/>
    <col min="768" max="768" width="44.42578125" style="105" customWidth="1"/>
    <col min="769" max="771" width="16.42578125" style="105" customWidth="1"/>
    <col min="772" max="1014" width="10" style="105"/>
    <col min="1015" max="1015" width="1.42578125" style="105" customWidth="1"/>
    <col min="1016" max="1016" width="44.42578125" style="105" customWidth="1"/>
    <col min="1017" max="1019" width="16.42578125" style="105" customWidth="1"/>
    <col min="1020" max="1020" width="44.42578125" style="105" customWidth="1"/>
    <col min="1021" max="1023" width="16.42578125" style="105" customWidth="1"/>
    <col min="1024" max="1024" width="44.42578125" style="105" customWidth="1"/>
    <col min="1025" max="1027" width="16.42578125" style="105" customWidth="1"/>
    <col min="1028" max="1270" width="10" style="105"/>
    <col min="1271" max="1271" width="1.42578125" style="105" customWidth="1"/>
    <col min="1272" max="1272" width="44.42578125" style="105" customWidth="1"/>
    <col min="1273" max="1275" width="16.42578125" style="105" customWidth="1"/>
    <col min="1276" max="1276" width="44.42578125" style="105" customWidth="1"/>
    <col min="1277" max="1279" width="16.42578125" style="105" customWidth="1"/>
    <col min="1280" max="1280" width="44.42578125" style="105" customWidth="1"/>
    <col min="1281" max="1283" width="16.42578125" style="105" customWidth="1"/>
    <col min="1284" max="1526" width="10" style="105"/>
    <col min="1527" max="1527" width="1.42578125" style="105" customWidth="1"/>
    <col min="1528" max="1528" width="44.42578125" style="105" customWidth="1"/>
    <col min="1529" max="1531" width="16.42578125" style="105" customWidth="1"/>
    <col min="1532" max="1532" width="44.42578125" style="105" customWidth="1"/>
    <col min="1533" max="1535" width="16.42578125" style="105" customWidth="1"/>
    <col min="1536" max="1536" width="44.42578125" style="105" customWidth="1"/>
    <col min="1537" max="1539" width="16.42578125" style="105" customWidth="1"/>
    <col min="1540" max="1782" width="10" style="105"/>
    <col min="1783" max="1783" width="1.42578125" style="105" customWidth="1"/>
    <col min="1784" max="1784" width="44.42578125" style="105" customWidth="1"/>
    <col min="1785" max="1787" width="16.42578125" style="105" customWidth="1"/>
    <col min="1788" max="1788" width="44.42578125" style="105" customWidth="1"/>
    <col min="1789" max="1791" width="16.42578125" style="105" customWidth="1"/>
    <col min="1792" max="1792" width="44.42578125" style="105" customWidth="1"/>
    <col min="1793" max="1795" width="16.42578125" style="105" customWidth="1"/>
    <col min="1796" max="2038" width="10" style="105"/>
    <col min="2039" max="2039" width="1.42578125" style="105" customWidth="1"/>
    <col min="2040" max="2040" width="44.42578125" style="105" customWidth="1"/>
    <col min="2041" max="2043" width="16.42578125" style="105" customWidth="1"/>
    <col min="2044" max="2044" width="44.42578125" style="105" customWidth="1"/>
    <col min="2045" max="2047" width="16.42578125" style="105" customWidth="1"/>
    <col min="2048" max="2048" width="44.42578125" style="105" customWidth="1"/>
    <col min="2049" max="2051" width="16.42578125" style="105" customWidth="1"/>
    <col min="2052" max="2294" width="10" style="105"/>
    <col min="2295" max="2295" width="1.42578125" style="105" customWidth="1"/>
    <col min="2296" max="2296" width="44.42578125" style="105" customWidth="1"/>
    <col min="2297" max="2299" width="16.42578125" style="105" customWidth="1"/>
    <col min="2300" max="2300" width="44.42578125" style="105" customWidth="1"/>
    <col min="2301" max="2303" width="16.42578125" style="105" customWidth="1"/>
    <col min="2304" max="2304" width="44.42578125" style="105" customWidth="1"/>
    <col min="2305" max="2307" width="16.42578125" style="105" customWidth="1"/>
    <col min="2308" max="2550" width="10" style="105"/>
    <col min="2551" max="2551" width="1.42578125" style="105" customWidth="1"/>
    <col min="2552" max="2552" width="44.42578125" style="105" customWidth="1"/>
    <col min="2553" max="2555" width="16.42578125" style="105" customWidth="1"/>
    <col min="2556" max="2556" width="44.42578125" style="105" customWidth="1"/>
    <col min="2557" max="2559" width="16.42578125" style="105" customWidth="1"/>
    <col min="2560" max="2560" width="44.42578125" style="105" customWidth="1"/>
    <col min="2561" max="2563" width="16.42578125" style="105" customWidth="1"/>
    <col min="2564" max="2806" width="10" style="105"/>
    <col min="2807" max="2807" width="1.42578125" style="105" customWidth="1"/>
    <col min="2808" max="2808" width="44.42578125" style="105" customWidth="1"/>
    <col min="2809" max="2811" width="16.42578125" style="105" customWidth="1"/>
    <col min="2812" max="2812" width="44.42578125" style="105" customWidth="1"/>
    <col min="2813" max="2815" width="16.42578125" style="105" customWidth="1"/>
    <col min="2816" max="2816" width="44.42578125" style="105" customWidth="1"/>
    <col min="2817" max="2819" width="16.42578125" style="105" customWidth="1"/>
    <col min="2820" max="3062" width="10" style="105"/>
    <col min="3063" max="3063" width="1.42578125" style="105" customWidth="1"/>
    <col min="3064" max="3064" width="44.42578125" style="105" customWidth="1"/>
    <col min="3065" max="3067" width="16.42578125" style="105" customWidth="1"/>
    <col min="3068" max="3068" width="44.42578125" style="105" customWidth="1"/>
    <col min="3069" max="3071" width="16.42578125" style="105" customWidth="1"/>
    <col min="3072" max="3072" width="44.42578125" style="105" customWidth="1"/>
    <col min="3073" max="3075" width="16.42578125" style="105" customWidth="1"/>
    <col min="3076" max="3318" width="10" style="105"/>
    <col min="3319" max="3319" width="1.42578125" style="105" customWidth="1"/>
    <col min="3320" max="3320" width="44.42578125" style="105" customWidth="1"/>
    <col min="3321" max="3323" width="16.42578125" style="105" customWidth="1"/>
    <col min="3324" max="3324" width="44.42578125" style="105" customWidth="1"/>
    <col min="3325" max="3327" width="16.42578125" style="105" customWidth="1"/>
    <col min="3328" max="3328" width="44.42578125" style="105" customWidth="1"/>
    <col min="3329" max="3331" width="16.42578125" style="105" customWidth="1"/>
    <col min="3332" max="3574" width="10" style="105"/>
    <col min="3575" max="3575" width="1.42578125" style="105" customWidth="1"/>
    <col min="3576" max="3576" width="44.42578125" style="105" customWidth="1"/>
    <col min="3577" max="3579" width="16.42578125" style="105" customWidth="1"/>
    <col min="3580" max="3580" width="44.42578125" style="105" customWidth="1"/>
    <col min="3581" max="3583" width="16.42578125" style="105" customWidth="1"/>
    <col min="3584" max="3584" width="44.42578125" style="105" customWidth="1"/>
    <col min="3585" max="3587" width="16.42578125" style="105" customWidth="1"/>
    <col min="3588" max="3830" width="10" style="105"/>
    <col min="3831" max="3831" width="1.42578125" style="105" customWidth="1"/>
    <col min="3832" max="3832" width="44.42578125" style="105" customWidth="1"/>
    <col min="3833" max="3835" width="16.42578125" style="105" customWidth="1"/>
    <col min="3836" max="3836" width="44.42578125" style="105" customWidth="1"/>
    <col min="3837" max="3839" width="16.42578125" style="105" customWidth="1"/>
    <col min="3840" max="3840" width="44.42578125" style="105" customWidth="1"/>
    <col min="3841" max="3843" width="16.42578125" style="105" customWidth="1"/>
    <col min="3844" max="4086" width="10" style="105"/>
    <col min="4087" max="4087" width="1.42578125" style="105" customWidth="1"/>
    <col min="4088" max="4088" width="44.42578125" style="105" customWidth="1"/>
    <col min="4089" max="4091" width="16.42578125" style="105" customWidth="1"/>
    <col min="4092" max="4092" width="44.42578125" style="105" customWidth="1"/>
    <col min="4093" max="4095" width="16.42578125" style="105" customWidth="1"/>
    <col min="4096" max="4096" width="44.42578125" style="105" customWidth="1"/>
    <col min="4097" max="4099" width="16.42578125" style="105" customWidth="1"/>
    <col min="4100" max="4342" width="10" style="105"/>
    <col min="4343" max="4343" width="1.42578125" style="105" customWidth="1"/>
    <col min="4344" max="4344" width="44.42578125" style="105" customWidth="1"/>
    <col min="4345" max="4347" width="16.42578125" style="105" customWidth="1"/>
    <col min="4348" max="4348" width="44.42578125" style="105" customWidth="1"/>
    <col min="4349" max="4351" width="16.42578125" style="105" customWidth="1"/>
    <col min="4352" max="4352" width="44.42578125" style="105" customWidth="1"/>
    <col min="4353" max="4355" width="16.42578125" style="105" customWidth="1"/>
    <col min="4356" max="4598" width="10" style="105"/>
    <col min="4599" max="4599" width="1.42578125" style="105" customWidth="1"/>
    <col min="4600" max="4600" width="44.42578125" style="105" customWidth="1"/>
    <col min="4601" max="4603" width="16.42578125" style="105" customWidth="1"/>
    <col min="4604" max="4604" width="44.42578125" style="105" customWidth="1"/>
    <col min="4605" max="4607" width="16.42578125" style="105" customWidth="1"/>
    <col min="4608" max="4608" width="44.42578125" style="105" customWidth="1"/>
    <col min="4609" max="4611" width="16.42578125" style="105" customWidth="1"/>
    <col min="4612" max="4854" width="10" style="105"/>
    <col min="4855" max="4855" width="1.42578125" style="105" customWidth="1"/>
    <col min="4856" max="4856" width="44.42578125" style="105" customWidth="1"/>
    <col min="4857" max="4859" width="16.42578125" style="105" customWidth="1"/>
    <col min="4860" max="4860" width="44.42578125" style="105" customWidth="1"/>
    <col min="4861" max="4863" width="16.42578125" style="105" customWidth="1"/>
    <col min="4864" max="4864" width="44.42578125" style="105" customWidth="1"/>
    <col min="4865" max="4867" width="16.42578125" style="105" customWidth="1"/>
    <col min="4868" max="5110" width="10" style="105"/>
    <col min="5111" max="5111" width="1.42578125" style="105" customWidth="1"/>
    <col min="5112" max="5112" width="44.42578125" style="105" customWidth="1"/>
    <col min="5113" max="5115" width="16.42578125" style="105" customWidth="1"/>
    <col min="5116" max="5116" width="44.42578125" style="105" customWidth="1"/>
    <col min="5117" max="5119" width="16.42578125" style="105" customWidth="1"/>
    <col min="5120" max="5120" width="44.42578125" style="105" customWidth="1"/>
    <col min="5121" max="5123" width="16.42578125" style="105" customWidth="1"/>
    <col min="5124" max="5366" width="10" style="105"/>
    <col min="5367" max="5367" width="1.42578125" style="105" customWidth="1"/>
    <col min="5368" max="5368" width="44.42578125" style="105" customWidth="1"/>
    <col min="5369" max="5371" width="16.42578125" style="105" customWidth="1"/>
    <col min="5372" max="5372" width="44.42578125" style="105" customWidth="1"/>
    <col min="5373" max="5375" width="16.42578125" style="105" customWidth="1"/>
    <col min="5376" max="5376" width="44.42578125" style="105" customWidth="1"/>
    <col min="5377" max="5379" width="16.42578125" style="105" customWidth="1"/>
    <col min="5380" max="5622" width="10" style="105"/>
    <col min="5623" max="5623" width="1.42578125" style="105" customWidth="1"/>
    <col min="5624" max="5624" width="44.42578125" style="105" customWidth="1"/>
    <col min="5625" max="5627" width="16.42578125" style="105" customWidth="1"/>
    <col min="5628" max="5628" width="44.42578125" style="105" customWidth="1"/>
    <col min="5629" max="5631" width="16.42578125" style="105" customWidth="1"/>
    <col min="5632" max="5632" width="44.42578125" style="105" customWidth="1"/>
    <col min="5633" max="5635" width="16.42578125" style="105" customWidth="1"/>
    <col min="5636" max="5878" width="10" style="105"/>
    <col min="5879" max="5879" width="1.42578125" style="105" customWidth="1"/>
    <col min="5880" max="5880" width="44.42578125" style="105" customWidth="1"/>
    <col min="5881" max="5883" width="16.42578125" style="105" customWidth="1"/>
    <col min="5884" max="5884" width="44.42578125" style="105" customWidth="1"/>
    <col min="5885" max="5887" width="16.42578125" style="105" customWidth="1"/>
    <col min="5888" max="5888" width="44.42578125" style="105" customWidth="1"/>
    <col min="5889" max="5891" width="16.42578125" style="105" customWidth="1"/>
    <col min="5892" max="6134" width="10" style="105"/>
    <col min="6135" max="6135" width="1.42578125" style="105" customWidth="1"/>
    <col min="6136" max="6136" width="44.42578125" style="105" customWidth="1"/>
    <col min="6137" max="6139" width="16.42578125" style="105" customWidth="1"/>
    <col min="6140" max="6140" width="44.42578125" style="105" customWidth="1"/>
    <col min="6141" max="6143" width="16.42578125" style="105" customWidth="1"/>
    <col min="6144" max="6144" width="44.42578125" style="105" customWidth="1"/>
    <col min="6145" max="6147" width="16.42578125" style="105" customWidth="1"/>
    <col min="6148" max="6390" width="10" style="105"/>
    <col min="6391" max="6391" width="1.42578125" style="105" customWidth="1"/>
    <col min="6392" max="6392" width="44.42578125" style="105" customWidth="1"/>
    <col min="6393" max="6395" width="16.42578125" style="105" customWidth="1"/>
    <col min="6396" max="6396" width="44.42578125" style="105" customWidth="1"/>
    <col min="6397" max="6399" width="16.42578125" style="105" customWidth="1"/>
    <col min="6400" max="6400" width="44.42578125" style="105" customWidth="1"/>
    <col min="6401" max="6403" width="16.42578125" style="105" customWidth="1"/>
    <col min="6404" max="6646" width="10" style="105"/>
    <col min="6647" max="6647" width="1.42578125" style="105" customWidth="1"/>
    <col min="6648" max="6648" width="44.42578125" style="105" customWidth="1"/>
    <col min="6649" max="6651" width="16.42578125" style="105" customWidth="1"/>
    <col min="6652" max="6652" width="44.42578125" style="105" customWidth="1"/>
    <col min="6653" max="6655" width="16.42578125" style="105" customWidth="1"/>
    <col min="6656" max="6656" width="44.42578125" style="105" customWidth="1"/>
    <col min="6657" max="6659" width="16.42578125" style="105" customWidth="1"/>
    <col min="6660" max="6902" width="10" style="105"/>
    <col min="6903" max="6903" width="1.42578125" style="105" customWidth="1"/>
    <col min="6904" max="6904" width="44.42578125" style="105" customWidth="1"/>
    <col min="6905" max="6907" width="16.42578125" style="105" customWidth="1"/>
    <col min="6908" max="6908" width="44.42578125" style="105" customWidth="1"/>
    <col min="6909" max="6911" width="16.42578125" style="105" customWidth="1"/>
    <col min="6912" max="6912" width="44.42578125" style="105" customWidth="1"/>
    <col min="6913" max="6915" width="16.42578125" style="105" customWidth="1"/>
    <col min="6916" max="7158" width="10" style="105"/>
    <col min="7159" max="7159" width="1.42578125" style="105" customWidth="1"/>
    <col min="7160" max="7160" width="44.42578125" style="105" customWidth="1"/>
    <col min="7161" max="7163" width="16.42578125" style="105" customWidth="1"/>
    <col min="7164" max="7164" width="44.42578125" style="105" customWidth="1"/>
    <col min="7165" max="7167" width="16.42578125" style="105" customWidth="1"/>
    <col min="7168" max="7168" width="44.42578125" style="105" customWidth="1"/>
    <col min="7169" max="7171" width="16.42578125" style="105" customWidth="1"/>
    <col min="7172" max="7414" width="10" style="105"/>
    <col min="7415" max="7415" width="1.42578125" style="105" customWidth="1"/>
    <col min="7416" max="7416" width="44.42578125" style="105" customWidth="1"/>
    <col min="7417" max="7419" width="16.42578125" style="105" customWidth="1"/>
    <col min="7420" max="7420" width="44.42578125" style="105" customWidth="1"/>
    <col min="7421" max="7423" width="16.42578125" style="105" customWidth="1"/>
    <col min="7424" max="7424" width="44.42578125" style="105" customWidth="1"/>
    <col min="7425" max="7427" width="16.42578125" style="105" customWidth="1"/>
    <col min="7428" max="7670" width="10" style="105"/>
    <col min="7671" max="7671" width="1.42578125" style="105" customWidth="1"/>
    <col min="7672" max="7672" width="44.42578125" style="105" customWidth="1"/>
    <col min="7673" max="7675" width="16.42578125" style="105" customWidth="1"/>
    <col min="7676" max="7676" width="44.42578125" style="105" customWidth="1"/>
    <col min="7677" max="7679" width="16.42578125" style="105" customWidth="1"/>
    <col min="7680" max="7680" width="44.42578125" style="105" customWidth="1"/>
    <col min="7681" max="7683" width="16.42578125" style="105" customWidth="1"/>
    <col min="7684" max="7926" width="10" style="105"/>
    <col min="7927" max="7927" width="1.42578125" style="105" customWidth="1"/>
    <col min="7928" max="7928" width="44.42578125" style="105" customWidth="1"/>
    <col min="7929" max="7931" width="16.42578125" style="105" customWidth="1"/>
    <col min="7932" max="7932" width="44.42578125" style="105" customWidth="1"/>
    <col min="7933" max="7935" width="16.42578125" style="105" customWidth="1"/>
    <col min="7936" max="7936" width="44.42578125" style="105" customWidth="1"/>
    <col min="7937" max="7939" width="16.42578125" style="105" customWidth="1"/>
    <col min="7940" max="8182" width="10" style="105"/>
    <col min="8183" max="8183" width="1.42578125" style="105" customWidth="1"/>
    <col min="8184" max="8184" width="44.42578125" style="105" customWidth="1"/>
    <col min="8185" max="8187" width="16.42578125" style="105" customWidth="1"/>
    <col min="8188" max="8188" width="44.42578125" style="105" customWidth="1"/>
    <col min="8189" max="8191" width="16.42578125" style="105" customWidth="1"/>
    <col min="8192" max="8192" width="44.42578125" style="105" customWidth="1"/>
    <col min="8193" max="8195" width="16.42578125" style="105" customWidth="1"/>
    <col min="8196" max="8438" width="10" style="105"/>
    <col min="8439" max="8439" width="1.42578125" style="105" customWidth="1"/>
    <col min="8440" max="8440" width="44.42578125" style="105" customWidth="1"/>
    <col min="8441" max="8443" width="16.42578125" style="105" customWidth="1"/>
    <col min="8444" max="8444" width="44.42578125" style="105" customWidth="1"/>
    <col min="8445" max="8447" width="16.42578125" style="105" customWidth="1"/>
    <col min="8448" max="8448" width="44.42578125" style="105" customWidth="1"/>
    <col min="8449" max="8451" width="16.42578125" style="105" customWidth="1"/>
    <col min="8452" max="8694" width="10" style="105"/>
    <col min="8695" max="8695" width="1.42578125" style="105" customWidth="1"/>
    <col min="8696" max="8696" width="44.42578125" style="105" customWidth="1"/>
    <col min="8697" max="8699" width="16.42578125" style="105" customWidth="1"/>
    <col min="8700" max="8700" width="44.42578125" style="105" customWidth="1"/>
    <col min="8701" max="8703" width="16.42578125" style="105" customWidth="1"/>
    <col min="8704" max="8704" width="44.42578125" style="105" customWidth="1"/>
    <col min="8705" max="8707" width="16.42578125" style="105" customWidth="1"/>
    <col min="8708" max="8950" width="10" style="105"/>
    <col min="8951" max="8951" width="1.42578125" style="105" customWidth="1"/>
    <col min="8952" max="8952" width="44.42578125" style="105" customWidth="1"/>
    <col min="8953" max="8955" width="16.42578125" style="105" customWidth="1"/>
    <col min="8956" max="8956" width="44.42578125" style="105" customWidth="1"/>
    <col min="8957" max="8959" width="16.42578125" style="105" customWidth="1"/>
    <col min="8960" max="8960" width="44.42578125" style="105" customWidth="1"/>
    <col min="8961" max="8963" width="16.42578125" style="105" customWidth="1"/>
    <col min="8964" max="9206" width="10" style="105"/>
    <col min="9207" max="9207" width="1.42578125" style="105" customWidth="1"/>
    <col min="9208" max="9208" width="44.42578125" style="105" customWidth="1"/>
    <col min="9209" max="9211" width="16.42578125" style="105" customWidth="1"/>
    <col min="9212" max="9212" width="44.42578125" style="105" customWidth="1"/>
    <col min="9213" max="9215" width="16.42578125" style="105" customWidth="1"/>
    <col min="9216" max="9216" width="44.42578125" style="105" customWidth="1"/>
    <col min="9217" max="9219" width="16.42578125" style="105" customWidth="1"/>
    <col min="9220" max="9462" width="10" style="105"/>
    <col min="9463" max="9463" width="1.42578125" style="105" customWidth="1"/>
    <col min="9464" max="9464" width="44.42578125" style="105" customWidth="1"/>
    <col min="9465" max="9467" width="16.42578125" style="105" customWidth="1"/>
    <col min="9468" max="9468" width="44.42578125" style="105" customWidth="1"/>
    <col min="9469" max="9471" width="16.42578125" style="105" customWidth="1"/>
    <col min="9472" max="9472" width="44.42578125" style="105" customWidth="1"/>
    <col min="9473" max="9475" width="16.42578125" style="105" customWidth="1"/>
    <col min="9476" max="9718" width="10" style="105"/>
    <col min="9719" max="9719" width="1.42578125" style="105" customWidth="1"/>
    <col min="9720" max="9720" width="44.42578125" style="105" customWidth="1"/>
    <col min="9721" max="9723" width="16.42578125" style="105" customWidth="1"/>
    <col min="9724" max="9724" width="44.42578125" style="105" customWidth="1"/>
    <col min="9725" max="9727" width="16.42578125" style="105" customWidth="1"/>
    <col min="9728" max="9728" width="44.42578125" style="105" customWidth="1"/>
    <col min="9729" max="9731" width="16.42578125" style="105" customWidth="1"/>
    <col min="9732" max="9974" width="10" style="105"/>
    <col min="9975" max="9975" width="1.42578125" style="105" customWidth="1"/>
    <col min="9976" max="9976" width="44.42578125" style="105" customWidth="1"/>
    <col min="9977" max="9979" width="16.42578125" style="105" customWidth="1"/>
    <col min="9980" max="9980" width="44.42578125" style="105" customWidth="1"/>
    <col min="9981" max="9983" width="16.42578125" style="105" customWidth="1"/>
    <col min="9984" max="9984" width="44.42578125" style="105" customWidth="1"/>
    <col min="9985" max="9987" width="16.42578125" style="105" customWidth="1"/>
    <col min="9988" max="10230" width="10" style="105"/>
    <col min="10231" max="10231" width="1.42578125" style="105" customWidth="1"/>
    <col min="10232" max="10232" width="44.42578125" style="105" customWidth="1"/>
    <col min="10233" max="10235" width="16.42578125" style="105" customWidth="1"/>
    <col min="10236" max="10236" width="44.42578125" style="105" customWidth="1"/>
    <col min="10237" max="10239" width="16.42578125" style="105" customWidth="1"/>
    <col min="10240" max="10240" width="44.42578125" style="105" customWidth="1"/>
    <col min="10241" max="10243" width="16.42578125" style="105" customWidth="1"/>
    <col min="10244" max="10486" width="10" style="105"/>
    <col min="10487" max="10487" width="1.42578125" style="105" customWidth="1"/>
    <col min="10488" max="10488" width="44.42578125" style="105" customWidth="1"/>
    <col min="10489" max="10491" width="16.42578125" style="105" customWidth="1"/>
    <col min="10492" max="10492" width="44.42578125" style="105" customWidth="1"/>
    <col min="10493" max="10495" width="16.42578125" style="105" customWidth="1"/>
    <col min="10496" max="10496" width="44.42578125" style="105" customWidth="1"/>
    <col min="10497" max="10499" width="16.42578125" style="105" customWidth="1"/>
    <col min="10500" max="10742" width="10" style="105"/>
    <col min="10743" max="10743" width="1.42578125" style="105" customWidth="1"/>
    <col min="10744" max="10744" width="44.42578125" style="105" customWidth="1"/>
    <col min="10745" max="10747" width="16.42578125" style="105" customWidth="1"/>
    <col min="10748" max="10748" width="44.42578125" style="105" customWidth="1"/>
    <col min="10749" max="10751" width="16.42578125" style="105" customWidth="1"/>
    <col min="10752" max="10752" width="44.42578125" style="105" customWidth="1"/>
    <col min="10753" max="10755" width="16.42578125" style="105" customWidth="1"/>
    <col min="10756" max="10998" width="10" style="105"/>
    <col min="10999" max="10999" width="1.42578125" style="105" customWidth="1"/>
    <col min="11000" max="11000" width="44.42578125" style="105" customWidth="1"/>
    <col min="11001" max="11003" width="16.42578125" style="105" customWidth="1"/>
    <col min="11004" max="11004" width="44.42578125" style="105" customWidth="1"/>
    <col min="11005" max="11007" width="16.42578125" style="105" customWidth="1"/>
    <col min="11008" max="11008" width="44.42578125" style="105" customWidth="1"/>
    <col min="11009" max="11011" width="16.42578125" style="105" customWidth="1"/>
    <col min="11012" max="11254" width="10" style="105"/>
    <col min="11255" max="11255" width="1.42578125" style="105" customWidth="1"/>
    <col min="11256" max="11256" width="44.42578125" style="105" customWidth="1"/>
    <col min="11257" max="11259" width="16.42578125" style="105" customWidth="1"/>
    <col min="11260" max="11260" width="44.42578125" style="105" customWidth="1"/>
    <col min="11261" max="11263" width="16.42578125" style="105" customWidth="1"/>
    <col min="11264" max="11264" width="44.42578125" style="105" customWidth="1"/>
    <col min="11265" max="11267" width="16.42578125" style="105" customWidth="1"/>
    <col min="11268" max="11510" width="10" style="105"/>
    <col min="11511" max="11511" width="1.42578125" style="105" customWidth="1"/>
    <col min="11512" max="11512" width="44.42578125" style="105" customWidth="1"/>
    <col min="11513" max="11515" width="16.42578125" style="105" customWidth="1"/>
    <col min="11516" max="11516" width="44.42578125" style="105" customWidth="1"/>
    <col min="11517" max="11519" width="16.42578125" style="105" customWidth="1"/>
    <col min="11520" max="11520" width="44.42578125" style="105" customWidth="1"/>
    <col min="11521" max="11523" width="16.42578125" style="105" customWidth="1"/>
    <col min="11524" max="11766" width="10" style="105"/>
    <col min="11767" max="11767" width="1.42578125" style="105" customWidth="1"/>
    <col min="11768" max="11768" width="44.42578125" style="105" customWidth="1"/>
    <col min="11769" max="11771" width="16.42578125" style="105" customWidth="1"/>
    <col min="11772" max="11772" width="44.42578125" style="105" customWidth="1"/>
    <col min="11773" max="11775" width="16.42578125" style="105" customWidth="1"/>
    <col min="11776" max="11776" width="44.42578125" style="105" customWidth="1"/>
    <col min="11777" max="11779" width="16.42578125" style="105" customWidth="1"/>
    <col min="11780" max="12022" width="10" style="105"/>
    <col min="12023" max="12023" width="1.42578125" style="105" customWidth="1"/>
    <col min="12024" max="12024" width="44.42578125" style="105" customWidth="1"/>
    <col min="12025" max="12027" width="16.42578125" style="105" customWidth="1"/>
    <col min="12028" max="12028" width="44.42578125" style="105" customWidth="1"/>
    <col min="12029" max="12031" width="16.42578125" style="105" customWidth="1"/>
    <col min="12032" max="12032" width="44.42578125" style="105" customWidth="1"/>
    <col min="12033" max="12035" width="16.42578125" style="105" customWidth="1"/>
    <col min="12036" max="12278" width="10" style="105"/>
    <col min="12279" max="12279" width="1.42578125" style="105" customWidth="1"/>
    <col min="12280" max="12280" width="44.42578125" style="105" customWidth="1"/>
    <col min="12281" max="12283" width="16.42578125" style="105" customWidth="1"/>
    <col min="12284" max="12284" width="44.42578125" style="105" customWidth="1"/>
    <col min="12285" max="12287" width="16.42578125" style="105" customWidth="1"/>
    <col min="12288" max="12288" width="44.42578125" style="105" customWidth="1"/>
    <col min="12289" max="12291" width="16.42578125" style="105" customWidth="1"/>
    <col min="12292" max="12534" width="10" style="105"/>
    <col min="12535" max="12535" width="1.42578125" style="105" customWidth="1"/>
    <col min="12536" max="12536" width="44.42578125" style="105" customWidth="1"/>
    <col min="12537" max="12539" width="16.42578125" style="105" customWidth="1"/>
    <col min="12540" max="12540" width="44.42578125" style="105" customWidth="1"/>
    <col min="12541" max="12543" width="16.42578125" style="105" customWidth="1"/>
    <col min="12544" max="12544" width="44.42578125" style="105" customWidth="1"/>
    <col min="12545" max="12547" width="16.42578125" style="105" customWidth="1"/>
    <col min="12548" max="12790" width="10" style="105"/>
    <col min="12791" max="12791" width="1.42578125" style="105" customWidth="1"/>
    <col min="12792" max="12792" width="44.42578125" style="105" customWidth="1"/>
    <col min="12793" max="12795" width="16.42578125" style="105" customWidth="1"/>
    <col min="12796" max="12796" width="44.42578125" style="105" customWidth="1"/>
    <col min="12797" max="12799" width="16.42578125" style="105" customWidth="1"/>
    <col min="12800" max="12800" width="44.42578125" style="105" customWidth="1"/>
    <col min="12801" max="12803" width="16.42578125" style="105" customWidth="1"/>
    <col min="12804" max="13046" width="10" style="105"/>
    <col min="13047" max="13047" width="1.42578125" style="105" customWidth="1"/>
    <col min="13048" max="13048" width="44.42578125" style="105" customWidth="1"/>
    <col min="13049" max="13051" width="16.42578125" style="105" customWidth="1"/>
    <col min="13052" max="13052" width="44.42578125" style="105" customWidth="1"/>
    <col min="13053" max="13055" width="16.42578125" style="105" customWidth="1"/>
    <col min="13056" max="13056" width="44.42578125" style="105" customWidth="1"/>
    <col min="13057" max="13059" width="16.42578125" style="105" customWidth="1"/>
    <col min="13060" max="13302" width="10" style="105"/>
    <col min="13303" max="13303" width="1.42578125" style="105" customWidth="1"/>
    <col min="13304" max="13304" width="44.42578125" style="105" customWidth="1"/>
    <col min="13305" max="13307" width="16.42578125" style="105" customWidth="1"/>
    <col min="13308" max="13308" width="44.42578125" style="105" customWidth="1"/>
    <col min="13309" max="13311" width="16.42578125" style="105" customWidth="1"/>
    <col min="13312" max="13312" width="44.42578125" style="105" customWidth="1"/>
    <col min="13313" max="13315" width="16.42578125" style="105" customWidth="1"/>
    <col min="13316" max="13558" width="10" style="105"/>
    <col min="13559" max="13559" width="1.42578125" style="105" customWidth="1"/>
    <col min="13560" max="13560" width="44.42578125" style="105" customWidth="1"/>
    <col min="13561" max="13563" width="16.42578125" style="105" customWidth="1"/>
    <col min="13564" max="13564" width="44.42578125" style="105" customWidth="1"/>
    <col min="13565" max="13567" width="16.42578125" style="105" customWidth="1"/>
    <col min="13568" max="13568" width="44.42578125" style="105" customWidth="1"/>
    <col min="13569" max="13571" width="16.42578125" style="105" customWidth="1"/>
    <col min="13572" max="13814" width="10" style="105"/>
    <col min="13815" max="13815" width="1.42578125" style="105" customWidth="1"/>
    <col min="13816" max="13816" width="44.42578125" style="105" customWidth="1"/>
    <col min="13817" max="13819" width="16.42578125" style="105" customWidth="1"/>
    <col min="13820" max="13820" width="44.42578125" style="105" customWidth="1"/>
    <col min="13821" max="13823" width="16.42578125" style="105" customWidth="1"/>
    <col min="13824" max="13824" width="44.42578125" style="105" customWidth="1"/>
    <col min="13825" max="13827" width="16.42578125" style="105" customWidth="1"/>
    <col min="13828" max="14070" width="10" style="105"/>
    <col min="14071" max="14071" width="1.42578125" style="105" customWidth="1"/>
    <col min="14072" max="14072" width="44.42578125" style="105" customWidth="1"/>
    <col min="14073" max="14075" width="16.42578125" style="105" customWidth="1"/>
    <col min="14076" max="14076" width="44.42578125" style="105" customWidth="1"/>
    <col min="14077" max="14079" width="16.42578125" style="105" customWidth="1"/>
    <col min="14080" max="14080" width="44.42578125" style="105" customWidth="1"/>
    <col min="14081" max="14083" width="16.42578125" style="105" customWidth="1"/>
    <col min="14084" max="14326" width="10" style="105"/>
    <col min="14327" max="14327" width="1.42578125" style="105" customWidth="1"/>
    <col min="14328" max="14328" width="44.42578125" style="105" customWidth="1"/>
    <col min="14329" max="14331" width="16.42578125" style="105" customWidth="1"/>
    <col min="14332" max="14332" width="44.42578125" style="105" customWidth="1"/>
    <col min="14333" max="14335" width="16.42578125" style="105" customWidth="1"/>
    <col min="14336" max="14336" width="44.42578125" style="105" customWidth="1"/>
    <col min="14337" max="14339" width="16.42578125" style="105" customWidth="1"/>
    <col min="14340" max="14582" width="10" style="105"/>
    <col min="14583" max="14583" width="1.42578125" style="105" customWidth="1"/>
    <col min="14584" max="14584" width="44.42578125" style="105" customWidth="1"/>
    <col min="14585" max="14587" width="16.42578125" style="105" customWidth="1"/>
    <col min="14588" max="14588" width="44.42578125" style="105" customWidth="1"/>
    <col min="14589" max="14591" width="16.42578125" style="105" customWidth="1"/>
    <col min="14592" max="14592" width="44.42578125" style="105" customWidth="1"/>
    <col min="14593" max="14595" width="16.42578125" style="105" customWidth="1"/>
    <col min="14596" max="14838" width="10" style="105"/>
    <col min="14839" max="14839" width="1.42578125" style="105" customWidth="1"/>
    <col min="14840" max="14840" width="44.42578125" style="105" customWidth="1"/>
    <col min="14841" max="14843" width="16.42578125" style="105" customWidth="1"/>
    <col min="14844" max="14844" width="44.42578125" style="105" customWidth="1"/>
    <col min="14845" max="14847" width="16.42578125" style="105" customWidth="1"/>
    <col min="14848" max="14848" width="44.42578125" style="105" customWidth="1"/>
    <col min="14849" max="14851" width="16.42578125" style="105" customWidth="1"/>
    <col min="14852" max="15094" width="10" style="105"/>
    <col min="15095" max="15095" width="1.42578125" style="105" customWidth="1"/>
    <col min="15096" max="15096" width="44.42578125" style="105" customWidth="1"/>
    <col min="15097" max="15099" width="16.42578125" style="105" customWidth="1"/>
    <col min="15100" max="15100" width="44.42578125" style="105" customWidth="1"/>
    <col min="15101" max="15103" width="16.42578125" style="105" customWidth="1"/>
    <col min="15104" max="15104" width="44.42578125" style="105" customWidth="1"/>
    <col min="15105" max="15107" width="16.42578125" style="105" customWidth="1"/>
    <col min="15108" max="15350" width="10" style="105"/>
    <col min="15351" max="15351" width="1.42578125" style="105" customWidth="1"/>
    <col min="15352" max="15352" width="44.42578125" style="105" customWidth="1"/>
    <col min="15353" max="15355" width="16.42578125" style="105" customWidth="1"/>
    <col min="15356" max="15356" width="44.42578125" style="105" customWidth="1"/>
    <col min="15357" max="15359" width="16.42578125" style="105" customWidth="1"/>
    <col min="15360" max="15360" width="44.42578125" style="105" customWidth="1"/>
    <col min="15361" max="15363" width="16.42578125" style="105" customWidth="1"/>
    <col min="15364" max="15606" width="10" style="105"/>
    <col min="15607" max="15607" width="1.42578125" style="105" customWidth="1"/>
    <col min="15608" max="15608" width="44.42578125" style="105" customWidth="1"/>
    <col min="15609" max="15611" width="16.42578125" style="105" customWidth="1"/>
    <col min="15612" max="15612" width="44.42578125" style="105" customWidth="1"/>
    <col min="15613" max="15615" width="16.42578125" style="105" customWidth="1"/>
    <col min="15616" max="15616" width="44.42578125" style="105" customWidth="1"/>
    <col min="15617" max="15619" width="16.42578125" style="105" customWidth="1"/>
    <col min="15620" max="15862" width="10" style="105"/>
    <col min="15863" max="15863" width="1.42578125" style="105" customWidth="1"/>
    <col min="15864" max="15864" width="44.42578125" style="105" customWidth="1"/>
    <col min="15865" max="15867" width="16.42578125" style="105" customWidth="1"/>
    <col min="15868" max="15868" width="44.42578125" style="105" customWidth="1"/>
    <col min="15869" max="15871" width="16.42578125" style="105" customWidth="1"/>
    <col min="15872" max="15872" width="44.42578125" style="105" customWidth="1"/>
    <col min="15873" max="15875" width="16.42578125" style="105" customWidth="1"/>
    <col min="15876" max="16118" width="10" style="105"/>
    <col min="16119" max="16119" width="1.42578125" style="105" customWidth="1"/>
    <col min="16120" max="16120" width="44.42578125" style="105" customWidth="1"/>
    <col min="16121" max="16123" width="16.42578125" style="105" customWidth="1"/>
    <col min="16124" max="16124" width="44.42578125" style="105" customWidth="1"/>
    <col min="16125" max="16127" width="16.42578125" style="105" customWidth="1"/>
    <col min="16128" max="16128" width="44.42578125" style="105" customWidth="1"/>
    <col min="16129" max="16131" width="16.42578125" style="105" customWidth="1"/>
    <col min="16132" max="16384" width="10" style="105"/>
  </cols>
  <sheetData>
    <row r="1" spans="2:35" hidden="1" x14ac:dyDescent="0.35">
      <c r="B1" s="119" t="s">
        <v>359</v>
      </c>
      <c r="C1" s="119"/>
    </row>
    <row r="2" spans="2:35" hidden="1" x14ac:dyDescent="0.35">
      <c r="B2" s="106" t="s">
        <v>402</v>
      </c>
      <c r="C2" s="106"/>
      <c r="D2" s="107" t="s">
        <v>403</v>
      </c>
      <c r="E2" s="107" t="s">
        <v>34</v>
      </c>
      <c r="F2" s="107" t="s">
        <v>404</v>
      </c>
      <c r="G2" s="107" t="s">
        <v>405</v>
      </c>
      <c r="H2" s="107" t="s">
        <v>97</v>
      </c>
    </row>
    <row r="3" spans="2:35" hidden="1" outlineLevel="1" x14ac:dyDescent="0.35">
      <c r="B3" s="120" t="s">
        <v>406</v>
      </c>
      <c r="C3" s="120"/>
      <c r="D3" s="121">
        <v>769045677.48000002</v>
      </c>
      <c r="E3" s="122">
        <v>208638885.06</v>
      </c>
      <c r="F3" s="122">
        <v>560406792.42000008</v>
      </c>
      <c r="G3" s="121">
        <f t="shared" ref="G3:G15" si="0">+E3+F3</f>
        <v>769045677.48000002</v>
      </c>
      <c r="H3" s="121">
        <f>+D3-G3</f>
        <v>0</v>
      </c>
    </row>
    <row r="4" spans="2:35" hidden="1" outlineLevel="1" x14ac:dyDescent="0.35">
      <c r="B4" s="120" t="s">
        <v>407</v>
      </c>
      <c r="C4" s="120"/>
      <c r="D4" s="121">
        <v>96635913.120000005</v>
      </c>
      <c r="E4" s="122">
        <v>477528</v>
      </c>
      <c r="F4" s="122">
        <v>96158385.120000005</v>
      </c>
      <c r="G4" s="121">
        <f t="shared" si="0"/>
        <v>96635913.120000005</v>
      </c>
      <c r="H4" s="121">
        <f t="shared" ref="H4:H16" si="1">+D4-G4</f>
        <v>0</v>
      </c>
    </row>
    <row r="5" spans="2:35" hidden="1" outlineLevel="1" x14ac:dyDescent="0.35">
      <c r="B5" s="120" t="s">
        <v>408</v>
      </c>
      <c r="C5" s="120"/>
      <c r="D5" s="121">
        <v>9990732</v>
      </c>
      <c r="E5" s="122">
        <v>81732</v>
      </c>
      <c r="F5" s="122">
        <v>9909000</v>
      </c>
      <c r="G5" s="121">
        <f t="shared" si="0"/>
        <v>9990732</v>
      </c>
      <c r="H5" s="121">
        <f t="shared" si="1"/>
        <v>0</v>
      </c>
    </row>
    <row r="6" spans="2:35" hidden="1" outlineLevel="1" x14ac:dyDescent="0.35">
      <c r="B6" s="120" t="s">
        <v>409</v>
      </c>
      <c r="C6" s="120"/>
      <c r="D6" s="121">
        <v>79287426.840000004</v>
      </c>
      <c r="E6" s="122">
        <v>21519892.16</v>
      </c>
      <c r="F6" s="122">
        <v>57767534.68</v>
      </c>
      <c r="G6" s="121">
        <f t="shared" si="0"/>
        <v>79287426.840000004</v>
      </c>
      <c r="H6" s="121">
        <f t="shared" si="1"/>
        <v>0</v>
      </c>
      <c r="AI6" s="105">
        <v>44178771.539999999</v>
      </c>
    </row>
    <row r="7" spans="2:35" hidden="1" outlineLevel="1" x14ac:dyDescent="0.35">
      <c r="B7" s="120" t="s">
        <v>410</v>
      </c>
      <c r="C7" s="120"/>
      <c r="D7" s="123">
        <v>0</v>
      </c>
      <c r="E7" s="124"/>
      <c r="F7" s="124">
        <v>0</v>
      </c>
      <c r="G7" s="123">
        <f t="shared" si="0"/>
        <v>0</v>
      </c>
      <c r="H7" s="123">
        <f t="shared" si="1"/>
        <v>0</v>
      </c>
      <c r="AI7" s="105">
        <v>7752936</v>
      </c>
    </row>
    <row r="8" spans="2:35" hidden="1" outlineLevel="1" x14ac:dyDescent="0.35">
      <c r="B8" s="120" t="s">
        <v>411</v>
      </c>
      <c r="C8" s="120"/>
      <c r="D8" s="121">
        <v>170212833.41999999</v>
      </c>
      <c r="E8" s="122">
        <v>46244205.329999998</v>
      </c>
      <c r="F8" s="122">
        <v>123968628.09000002</v>
      </c>
      <c r="G8" s="121">
        <f t="shared" si="0"/>
        <v>170212833.42000002</v>
      </c>
      <c r="H8" s="121">
        <f t="shared" si="1"/>
        <v>0</v>
      </c>
      <c r="AI8" s="105">
        <v>810000</v>
      </c>
    </row>
    <row r="9" spans="2:35" hidden="1" outlineLevel="1" x14ac:dyDescent="0.35">
      <c r="B9" s="120" t="s">
        <v>412</v>
      </c>
      <c r="C9" s="120"/>
      <c r="D9" s="121">
        <v>4387000</v>
      </c>
      <c r="E9" s="122">
        <v>991000</v>
      </c>
      <c r="F9" s="122">
        <v>3396000</v>
      </c>
      <c r="G9" s="121">
        <f t="shared" si="0"/>
        <v>4387000</v>
      </c>
      <c r="H9" s="121">
        <f t="shared" si="1"/>
        <v>0</v>
      </c>
      <c r="AI9" s="105">
        <v>4513547.7</v>
      </c>
    </row>
    <row r="10" spans="2:35" hidden="1" outlineLevel="1" x14ac:dyDescent="0.35">
      <c r="B10" s="120" t="s">
        <v>413</v>
      </c>
      <c r="C10" s="120"/>
      <c r="D10" s="121">
        <v>29964600</v>
      </c>
      <c r="E10" s="122">
        <v>8128200</v>
      </c>
      <c r="F10" s="122">
        <v>21836400</v>
      </c>
      <c r="G10" s="121">
        <f t="shared" si="0"/>
        <v>29964600</v>
      </c>
      <c r="H10" s="121">
        <f t="shared" si="1"/>
        <v>0</v>
      </c>
      <c r="AI10" s="105">
        <v>0</v>
      </c>
    </row>
    <row r="11" spans="2:35" hidden="1" outlineLevel="1" x14ac:dyDescent="0.35">
      <c r="B11" s="120" t="s">
        <v>414</v>
      </c>
      <c r="C11" s="120"/>
      <c r="D11" s="121">
        <v>30609000</v>
      </c>
      <c r="E11" s="122">
        <v>8303000</v>
      </c>
      <c r="F11" s="122">
        <v>22306000</v>
      </c>
      <c r="G11" s="121">
        <f t="shared" si="0"/>
        <v>30609000</v>
      </c>
      <c r="H11" s="121">
        <f t="shared" si="1"/>
        <v>0</v>
      </c>
      <c r="AI11" s="105">
        <v>8967471.9600000009</v>
      </c>
    </row>
    <row r="12" spans="2:35" hidden="1" outlineLevel="1" x14ac:dyDescent="0.35">
      <c r="B12" s="120" t="s">
        <v>415</v>
      </c>
      <c r="C12" s="120"/>
      <c r="D12" s="121">
        <v>481000</v>
      </c>
      <c r="E12" s="122">
        <v>3900</v>
      </c>
      <c r="F12" s="122">
        <v>477100</v>
      </c>
      <c r="G12" s="121">
        <f t="shared" si="0"/>
        <v>481000</v>
      </c>
      <c r="H12" s="121">
        <f t="shared" si="1"/>
        <v>0</v>
      </c>
      <c r="AI12" s="105">
        <v>334000</v>
      </c>
    </row>
    <row r="13" spans="2:35" hidden="1" outlineLevel="1" x14ac:dyDescent="0.35">
      <c r="B13" s="120" t="s">
        <v>416</v>
      </c>
      <c r="C13" s="120"/>
      <c r="D13" s="121">
        <v>481000</v>
      </c>
      <c r="E13" s="122">
        <v>3900</v>
      </c>
      <c r="F13" s="122">
        <v>477100</v>
      </c>
      <c r="G13" s="121">
        <f t="shared" si="0"/>
        <v>481000</v>
      </c>
      <c r="H13" s="121">
        <f t="shared" si="1"/>
        <v>0</v>
      </c>
      <c r="AI13" s="105">
        <v>1785600</v>
      </c>
    </row>
    <row r="14" spans="2:35" hidden="1" outlineLevel="1" x14ac:dyDescent="0.35">
      <c r="B14" s="120" t="s">
        <v>417</v>
      </c>
      <c r="C14" s="120"/>
      <c r="D14" s="121">
        <v>481000</v>
      </c>
      <c r="E14" s="122">
        <v>3900</v>
      </c>
      <c r="F14" s="122">
        <v>477100</v>
      </c>
      <c r="G14" s="121">
        <f t="shared" si="0"/>
        <v>481000</v>
      </c>
      <c r="H14" s="121">
        <f t="shared" si="1"/>
        <v>0</v>
      </c>
      <c r="AI14" s="105">
        <v>1824000</v>
      </c>
    </row>
    <row r="15" spans="2:35" hidden="1" outlineLevel="1" x14ac:dyDescent="0.35">
      <c r="B15" s="120" t="s">
        <v>418</v>
      </c>
      <c r="C15" s="120"/>
      <c r="D15" s="121">
        <v>3480400</v>
      </c>
      <c r="E15" s="122">
        <v>3480400</v>
      </c>
      <c r="F15" s="122">
        <v>0</v>
      </c>
      <c r="G15" s="121">
        <f t="shared" si="0"/>
        <v>3480400</v>
      </c>
      <c r="H15" s="121">
        <f t="shared" si="1"/>
        <v>0</v>
      </c>
      <c r="AI15" s="105">
        <v>39000</v>
      </c>
    </row>
    <row r="16" spans="2:35" hidden="1" collapsed="1" x14ac:dyDescent="0.35">
      <c r="B16" s="125" t="s">
        <v>419</v>
      </c>
      <c r="C16" s="125"/>
      <c r="D16" s="126">
        <v>1195056582.8599999</v>
      </c>
      <c r="E16" s="127">
        <f>SUM(E3:E15)</f>
        <v>297876542.55000001</v>
      </c>
      <c r="F16" s="127">
        <f>SUM(F3:F15)</f>
        <v>897180040.31000006</v>
      </c>
      <c r="G16" s="126">
        <f>+E16+F16</f>
        <v>1195056582.8600001</v>
      </c>
      <c r="H16" s="126">
        <f t="shared" si="1"/>
        <v>0</v>
      </c>
      <c r="AI16" s="105">
        <v>39000</v>
      </c>
    </row>
    <row r="17" spans="2:42" hidden="1" x14ac:dyDescent="0.35">
      <c r="AI17" s="105">
        <v>39000</v>
      </c>
    </row>
    <row r="18" spans="2:42" hidden="1" x14ac:dyDescent="0.35">
      <c r="AI18" s="105">
        <v>0</v>
      </c>
    </row>
    <row r="19" spans="2:42" ht="30.75" x14ac:dyDescent="0.45">
      <c r="I19" s="147" t="s">
        <v>420</v>
      </c>
      <c r="J19" s="148"/>
    </row>
    <row r="20" spans="2:42" x14ac:dyDescent="0.35">
      <c r="B20" s="128" t="s">
        <v>433</v>
      </c>
      <c r="C20" s="128"/>
      <c r="D20" s="129" t="s">
        <v>420</v>
      </c>
      <c r="I20" s="130">
        <v>1</v>
      </c>
      <c r="J20" s="130">
        <v>2</v>
      </c>
      <c r="K20" s="130">
        <v>3</v>
      </c>
      <c r="L20" s="130">
        <v>4</v>
      </c>
      <c r="M20" s="130">
        <v>5</v>
      </c>
      <c r="N20" s="130">
        <v>6</v>
      </c>
      <c r="O20" s="130">
        <v>7</v>
      </c>
      <c r="P20" s="130">
        <v>8</v>
      </c>
      <c r="Q20" s="130">
        <v>9</v>
      </c>
      <c r="R20" s="130">
        <v>10</v>
      </c>
      <c r="S20" s="130">
        <v>11</v>
      </c>
      <c r="T20" s="130">
        <v>12</v>
      </c>
      <c r="U20" s="130">
        <v>13</v>
      </c>
      <c r="V20" s="130">
        <v>14</v>
      </c>
      <c r="W20" s="130">
        <v>15</v>
      </c>
      <c r="X20" s="130">
        <v>16</v>
      </c>
      <c r="Y20" s="130">
        <v>17</v>
      </c>
      <c r="Z20" s="130">
        <v>18</v>
      </c>
      <c r="AA20" s="130">
        <v>19</v>
      </c>
      <c r="AB20" s="130">
        <v>20</v>
      </c>
      <c r="AC20" s="130">
        <v>21</v>
      </c>
      <c r="AD20" s="130">
        <v>22</v>
      </c>
      <c r="AE20" s="130">
        <v>23</v>
      </c>
      <c r="AF20" s="130">
        <v>24</v>
      </c>
      <c r="AG20" s="130">
        <v>25</v>
      </c>
      <c r="AH20" s="130">
        <v>26</v>
      </c>
      <c r="AI20" s="130">
        <v>27</v>
      </c>
      <c r="AJ20" s="130">
        <v>28</v>
      </c>
      <c r="AK20" s="130">
        <v>29</v>
      </c>
      <c r="AL20" s="130">
        <v>30</v>
      </c>
      <c r="AM20" s="130">
        <v>31</v>
      </c>
      <c r="AN20" s="130">
        <v>32</v>
      </c>
      <c r="AO20" s="130">
        <v>33</v>
      </c>
      <c r="AP20" s="130">
        <v>34</v>
      </c>
    </row>
    <row r="21" spans="2:42" x14ac:dyDescent="0.35">
      <c r="B21" s="106" t="s">
        <v>434</v>
      </c>
      <c r="C21" s="106"/>
      <c r="D21" s="107" t="s">
        <v>435</v>
      </c>
      <c r="E21" s="131" t="s">
        <v>34</v>
      </c>
      <c r="F21" s="131" t="s">
        <v>404</v>
      </c>
      <c r="G21" s="107" t="s">
        <v>405</v>
      </c>
      <c r="H21" s="131" t="s">
        <v>97</v>
      </c>
      <c r="I21" s="107" t="s">
        <v>96</v>
      </c>
      <c r="J21" s="107" t="s">
        <v>362</v>
      </c>
      <c r="K21" s="107" t="s">
        <v>38</v>
      </c>
      <c r="L21" s="107" t="s">
        <v>39</v>
      </c>
      <c r="M21" s="107" t="s">
        <v>40</v>
      </c>
      <c r="N21" s="107" t="s">
        <v>363</v>
      </c>
      <c r="O21" s="107" t="s">
        <v>368</v>
      </c>
      <c r="P21" s="107" t="s">
        <v>365</v>
      </c>
      <c r="Q21" s="107" t="s">
        <v>366</v>
      </c>
      <c r="R21" s="107" t="s">
        <v>364</v>
      </c>
      <c r="S21" s="107" t="s">
        <v>35</v>
      </c>
      <c r="T21" s="107" t="s">
        <v>36</v>
      </c>
      <c r="U21" s="107" t="s">
        <v>37</v>
      </c>
      <c r="V21" s="107" t="s">
        <v>367</v>
      </c>
      <c r="W21" s="107" t="s">
        <v>436</v>
      </c>
      <c r="X21" s="107" t="s">
        <v>437</v>
      </c>
      <c r="Y21" s="107" t="s">
        <v>438</v>
      </c>
      <c r="Z21" s="107" t="s">
        <v>439</v>
      </c>
      <c r="AA21" s="107" t="s">
        <v>440</v>
      </c>
      <c r="AB21" s="107" t="s">
        <v>441</v>
      </c>
      <c r="AC21" s="107" t="s">
        <v>442</v>
      </c>
      <c r="AD21" s="107" t="s">
        <v>443</v>
      </c>
      <c r="AE21" s="107" t="s">
        <v>444</v>
      </c>
      <c r="AF21" s="107" t="s">
        <v>445</v>
      </c>
      <c r="AG21" s="107" t="s">
        <v>446</v>
      </c>
      <c r="AH21" s="107" t="s">
        <v>447</v>
      </c>
      <c r="AI21" s="107" t="s">
        <v>448</v>
      </c>
      <c r="AJ21" s="107" t="s">
        <v>449</v>
      </c>
      <c r="AK21" s="107" t="s">
        <v>450</v>
      </c>
      <c r="AL21" s="107" t="s">
        <v>432</v>
      </c>
      <c r="AM21" s="107" t="s">
        <v>451</v>
      </c>
      <c r="AN21" s="107" t="s">
        <v>452</v>
      </c>
      <c r="AO21" s="107" t="s">
        <v>453</v>
      </c>
      <c r="AP21" s="107" t="s">
        <v>454</v>
      </c>
    </row>
    <row r="22" spans="2:42" x14ac:dyDescent="0.35">
      <c r="B22" s="108">
        <v>52010010</v>
      </c>
      <c r="C22" s="108" t="s">
        <v>100</v>
      </c>
      <c r="D22" s="109">
        <v>775675820.39999998</v>
      </c>
      <c r="E22" s="132">
        <f>SUM(I22:V22)</f>
        <v>224092507.13999999</v>
      </c>
      <c r="F22" s="133">
        <f t="shared" ref="F22:F35" si="2">SUM(W22:AP22)</f>
        <v>551583313.25999999</v>
      </c>
      <c r="G22" s="134">
        <f>+E22+F22</f>
        <v>775675820.39999998</v>
      </c>
      <c r="H22" s="133">
        <f>+D22-G22</f>
        <v>0</v>
      </c>
      <c r="I22" s="109">
        <f>IFERROR(VLOOKUP(B22,[14]สชก.!$B$26:$D$36,3,0),0)</f>
        <v>3327732</v>
      </c>
      <c r="J22" s="109">
        <f>IFERROR(VLOOKUP(B22,'[14]กอก.-กสข.'!$B$79:$D$86,3,0),0)</f>
        <v>12849468</v>
      </c>
      <c r="K22" s="109">
        <f>IFERROR(VLOOKUP(B22,[14]ฝวบ.!$A$20:$C$25,3,0),0)</f>
        <v>5080721.88</v>
      </c>
      <c r="L22" s="135">
        <f>IFERROR(VLOOKUP(B22,[14]กบล.!$A$98:$C$104,3,0),0)</f>
        <v>18434688</v>
      </c>
      <c r="M22" s="135">
        <f>IFERROR(VLOOKUP(B22,[14]กวว.!$A$96:$C$102,3,0),0)</f>
        <v>18641256</v>
      </c>
      <c r="N22" s="135">
        <f>IFERROR(VLOOKUP(B22,'[14]กกค.-กรย.'!$A$86:$C$92,3,0),0)</f>
        <v>15617928</v>
      </c>
      <c r="O22" s="135">
        <f>IFERROR(VLOOKUP(B22,'[14]ฝบพ.-ฝสบ.'!$A$22:$C$27,3,0),0)</f>
        <v>4780860</v>
      </c>
      <c r="P22" s="135">
        <f>IFERROR(VLOOKUP(B22,[14]กบฟ.!$A$34:$C$46,3,0),0)</f>
        <v>32886168</v>
      </c>
      <c r="Q22" s="135">
        <f>IFERROR(VLOOKUP(B22,'[14]กรท.-กดส.'!$A$30:$C$36,3,0),0)</f>
        <v>21563867.399999999</v>
      </c>
      <c r="R22" s="135">
        <f>IFERROR(VLOOKUP(B22,[14]กบพ.!$A$9:$C$15,3,0),0)</f>
        <v>13824299.699999999</v>
      </c>
      <c r="S22" s="135">
        <f>IFERROR(VLOOKUP(B22,[14]ฝปบ.!$A$21:$C$27,3,0),0)</f>
        <v>3404184</v>
      </c>
      <c r="T22" s="135">
        <f>IFERROR(VLOOKUP(B22,[14]กปบ.!$A$21:$C$27,3,0),0)</f>
        <v>39829686.960000001</v>
      </c>
      <c r="U22" s="135">
        <f>IFERROR(VLOOKUP(B22,[14]กบษ.!$A$32:$C$38,3,0),0)</f>
        <v>20871919.199999999</v>
      </c>
      <c r="V22" s="135">
        <f>IFERROR(VLOOKUP(B22,[14]กสฟ.!$A$9:$C$15,3,0),0)</f>
        <v>12979728</v>
      </c>
      <c r="W22" s="135"/>
      <c r="X22" s="135">
        <f>IFERROR(VLOOKUP(B22,[14]ลบ.!$A$42:$C$53,3,0),0)</f>
        <v>41137814.579999998</v>
      </c>
      <c r="Y22" s="135">
        <f>IFERROR(VLOOKUP(B22,'[14]CEO นว.'!$A$9:$C$14,3,0),0)</f>
        <v>1258476</v>
      </c>
      <c r="Z22" s="135">
        <f>IFERROR(VLOOKUP(B22,[14]นว.!$A$61:$C$72,3,0),0)</f>
        <v>88605453.060000002</v>
      </c>
      <c r="AA22" s="136"/>
      <c r="AB22" s="135">
        <f>IFERROR(VLOOKUP(B22,[14]อน.!$A$53:$C$64,3,0),0)</f>
        <v>49129786.740000002</v>
      </c>
      <c r="AC22" s="136"/>
      <c r="AD22" s="135">
        <f>IFERROR(VLOOKUP(B22,[14]ชน.!$A$55:$C$66,3,0),0)</f>
        <v>61186341.479999997</v>
      </c>
      <c r="AE22" s="135">
        <f>IFERROR(VLOOKUP(B22,'[14]CEO สห.'!$A$10:$C$15,3,0),0)</f>
        <v>1258080</v>
      </c>
      <c r="AF22" s="135">
        <f>IFERROR(VLOOKUP(B22,[14]สห.!$A$51:$C$62,3,0),0)</f>
        <v>48216027.18</v>
      </c>
      <c r="AG22" s="136"/>
      <c r="AH22" s="135">
        <f>IFERROR(VLOOKUP(B22,[14]พช.!$A$46:$C$57,3,0),0)</f>
        <v>40417628.460000001</v>
      </c>
      <c r="AI22" s="135">
        <f>IFERROR(VLOOKUP(B22,[14]นผ.!$A$54:$C$65,3,0),0)</f>
        <v>20043950.039999999</v>
      </c>
      <c r="AJ22" s="135">
        <f>IFERROR(VLOOKUP(B22,[14]บงส!$P$10:$R$21,3,0),0)</f>
        <v>24134821.5</v>
      </c>
      <c r="AK22" s="135">
        <f>IFERROR(VLOOKUP(B22,[14]คสร.!$A$47:$C$58,3,0),0)</f>
        <v>37156231.259999998</v>
      </c>
      <c r="AL22" s="135">
        <f>IFERROR(VLOOKUP(B22,[14]ลมส.!$A$45:$C$56,3,0),0)</f>
        <v>34099697.100000001</v>
      </c>
      <c r="AM22" s="135">
        <f>IFERROR(VLOOKUP(B22,[14]ตค.!$A$43:$C$54,3,0),0)</f>
        <v>26584392</v>
      </c>
      <c r="AN22" s="135">
        <f>IFERROR(VLOOKUP(B22,[14]ลยว.!$A$42:$C$53,3,0),0)</f>
        <v>30032318.280000001</v>
      </c>
      <c r="AO22" s="135">
        <f>IFERROR(VLOOKUP(B22,[14]พฒ.!$A$39:$C$50,3,0),0)</f>
        <v>23761198.079999998</v>
      </c>
      <c r="AP22" s="135">
        <f>IFERROR(VLOOKUP(B22,[14]ชบด.!$A$43:$C$54,3,0),0)</f>
        <v>24561097.5</v>
      </c>
    </row>
    <row r="23" spans="2:42" x14ac:dyDescent="0.35">
      <c r="B23" s="108">
        <v>52010020</v>
      </c>
      <c r="C23" s="108" t="s">
        <v>32</v>
      </c>
      <c r="D23" s="109">
        <v>104241111.90000001</v>
      </c>
      <c r="E23" s="132">
        <f t="shared" ref="E23:E35" si="3">SUM(I23:V23)</f>
        <v>171396</v>
      </c>
      <c r="F23" s="133">
        <f t="shared" si="2"/>
        <v>104069715.89999999</v>
      </c>
      <c r="G23" s="134">
        <f t="shared" ref="G23:G35" si="4">+E23+F23</f>
        <v>104241111.89999999</v>
      </c>
      <c r="H23" s="133">
        <f t="shared" ref="H23:H35" si="5">+D23-G23</f>
        <v>0</v>
      </c>
      <c r="I23" s="109">
        <f>IFERROR(VLOOKUP(B23,[14]สชก.!$B$26:$D$36,3,0),0)</f>
        <v>171396</v>
      </c>
      <c r="J23" s="109">
        <f>IFERROR(VLOOKUP(B23,'[14]กอก.-กสข.'!$B$79:$D$86,3,0),0)</f>
        <v>0</v>
      </c>
      <c r="K23" s="109">
        <f>IFERROR(VLOOKUP(B23,[14]ฝวบ.!$A$20:$C$25,3,0),0)</f>
        <v>0</v>
      </c>
      <c r="L23" s="135">
        <f>IFERROR(VLOOKUP(B23,[14]กบล.!$A$98:$C$104,3,0),0)</f>
        <v>0</v>
      </c>
      <c r="M23" s="135">
        <f>IFERROR(VLOOKUP(B23,[14]กวว.!$A$96:$C$102,3,0),0)</f>
        <v>0</v>
      </c>
      <c r="N23" s="135">
        <f>IFERROR(VLOOKUP(B23,'[14]กกค.-กรย.'!$A$86:$C$92,3,0),0)</f>
        <v>0</v>
      </c>
      <c r="O23" s="135">
        <f>IFERROR(VLOOKUP(B23,'[14]ฝบพ.-ฝสบ.'!$A$22:$C$27,3,0),0)</f>
        <v>0</v>
      </c>
      <c r="P23" s="135">
        <f>IFERROR(VLOOKUP(B23,[14]กบฟ.!$A$34:$C$46,3,0),0)</f>
        <v>0</v>
      </c>
      <c r="Q23" s="135">
        <f>IFERROR(VLOOKUP(B23,'[14]กรท.-กดส.'!$A$30:$C$36,3,0),0)</f>
        <v>0</v>
      </c>
      <c r="R23" s="135">
        <f>IFERROR(VLOOKUP(B23,[14]กบพ.!$A$9:$C$15,3,0),0)</f>
        <v>0</v>
      </c>
      <c r="S23" s="135">
        <f>IFERROR(VLOOKUP(B23,[14]ฝปบ.!$A$21:$C$27,3,0),0)</f>
        <v>0</v>
      </c>
      <c r="T23" s="135">
        <f>IFERROR(VLOOKUP(B23,[14]กปบ.!$A$21:$C$27,3,0),0)</f>
        <v>0</v>
      </c>
      <c r="U23" s="135">
        <f>IFERROR(VLOOKUP(B23,[14]กบษ.!$A$32:$C$38,3,0),0)</f>
        <v>0</v>
      </c>
      <c r="V23" s="135">
        <f>IFERROR(VLOOKUP(B23,[14]กสฟ.!$A$9:$C$15,3,0),0)</f>
        <v>0</v>
      </c>
      <c r="W23" s="135"/>
      <c r="X23" s="135">
        <f>IFERROR(VLOOKUP(B23,[14]ลบ.!$A$42:$C$53,3,0),0)</f>
        <v>9444923.6400000006</v>
      </c>
      <c r="Y23" s="135">
        <f>IFERROR(VLOOKUP(B23,'[14]CEO นว.'!$A$9:$C$14,3,0),0)</f>
        <v>0</v>
      </c>
      <c r="Z23" s="135">
        <f>IFERROR(VLOOKUP(B23,[14]นว.!$A$61:$C$72,3,0),0)</f>
        <v>14510052</v>
      </c>
      <c r="AA23" s="136"/>
      <c r="AB23" s="135">
        <f>IFERROR(VLOOKUP(B23,[14]อน.!$A$53:$C$64,3,0),0)</f>
        <v>8715120</v>
      </c>
      <c r="AC23" s="136"/>
      <c r="AD23" s="135">
        <f>IFERROR(VLOOKUP(B23,[14]ชน.!$A$55:$C$66,3,0),0)</f>
        <v>10406052</v>
      </c>
      <c r="AE23" s="135">
        <f>IFERROR(VLOOKUP(B23,'[14]CEO สห.'!$A$10:$C$15,3,0),0)</f>
        <v>0</v>
      </c>
      <c r="AF23" s="135">
        <f>IFERROR(VLOOKUP(B23,[14]สห.!$A$51:$C$62,3,0),0)</f>
        <v>9573816</v>
      </c>
      <c r="AG23" s="136"/>
      <c r="AH23" s="135">
        <f>IFERROR(VLOOKUP(B23,[14]พช.!$A$46:$C$57,3,0),0)</f>
        <v>8208276.9000000004</v>
      </c>
      <c r="AI23" s="135">
        <f>IFERROR(VLOOKUP(B23,[14]นผ.!$A$54:$C$65,3,0),0)</f>
        <v>4366488</v>
      </c>
      <c r="AJ23" s="135">
        <f>IFERROR(VLOOKUP(B23,[14]บงส!$P$10:$R$21,3,0),0)</f>
        <v>3386448</v>
      </c>
      <c r="AK23" s="135">
        <f>IFERROR(VLOOKUP(B23,[14]คสร.!$A$47:$C$58,3,0),0)</f>
        <v>6281868</v>
      </c>
      <c r="AL23" s="135">
        <f>IFERROR(VLOOKUP(B23,[14]ลมส.!$A$45:$C$56,3,0),0)</f>
        <v>8352978.2999999998</v>
      </c>
      <c r="AM23" s="135">
        <f>IFERROR(VLOOKUP(B23,[14]ตค.!$A$43:$C$54,3,0),0)</f>
        <v>4747524</v>
      </c>
      <c r="AN23" s="135">
        <f>IFERROR(VLOOKUP(B23,[14]ลยว.!$A$42:$C$53,3,0),0)</f>
        <v>5134641.0599999996</v>
      </c>
      <c r="AO23" s="135">
        <f>IFERROR(VLOOKUP(B23,[14]พฒ.!$A$39:$C$50,3,0),0)</f>
        <v>6129768</v>
      </c>
      <c r="AP23" s="135">
        <f>IFERROR(VLOOKUP(B23,[14]ชบด.!$A$43:$C$54,3,0),0)</f>
        <v>4811760</v>
      </c>
    </row>
    <row r="24" spans="2:42" x14ac:dyDescent="0.35">
      <c r="B24" s="108">
        <v>52010070</v>
      </c>
      <c r="C24" s="108" t="s">
        <v>455</v>
      </c>
      <c r="D24" s="109">
        <v>10422000</v>
      </c>
      <c r="E24" s="132">
        <f t="shared" si="3"/>
        <v>27000</v>
      </c>
      <c r="F24" s="133">
        <f t="shared" si="2"/>
        <v>10395000</v>
      </c>
      <c r="G24" s="134">
        <f t="shared" si="4"/>
        <v>10422000</v>
      </c>
      <c r="H24" s="133">
        <f t="shared" si="5"/>
        <v>0</v>
      </c>
      <c r="I24" s="109">
        <f>IFERROR(VLOOKUP(B24,[14]สชก.!$B$26:$D$36,3,0),0)</f>
        <v>27000</v>
      </c>
      <c r="J24" s="109">
        <f>IFERROR(VLOOKUP(B24,'[14]กอก.-กสข.'!$B$79:$D$86,3,0),0)</f>
        <v>0</v>
      </c>
      <c r="K24" s="109">
        <f>IFERROR(VLOOKUP(B24,[14]ฝวบ.!$A$20:$C$25,3,0),0)</f>
        <v>0</v>
      </c>
      <c r="L24" s="135">
        <f>IFERROR(VLOOKUP(B24,[14]กบล.!$A$98:$C$104,3,0),0)</f>
        <v>0</v>
      </c>
      <c r="M24" s="135">
        <f>IFERROR(VLOOKUP(B24,[14]กวว.!$A$96:$C$102,3,0),0)</f>
        <v>0</v>
      </c>
      <c r="N24" s="135">
        <f>IFERROR(VLOOKUP(B24,'[14]กกค.-กรย.'!$A$86:$C$92,3,0),0)</f>
        <v>0</v>
      </c>
      <c r="O24" s="135">
        <f>IFERROR(VLOOKUP(B24,'[14]ฝบพ.-ฝสบ.'!$A$22:$C$27,3,0),0)</f>
        <v>0</v>
      </c>
      <c r="P24" s="135">
        <f>IFERROR(VLOOKUP(B24,[14]กบฟ.!$A$34:$C$46,3,0),0)</f>
        <v>0</v>
      </c>
      <c r="Q24" s="135">
        <f>IFERROR(VLOOKUP(B24,'[14]กรท.-กดส.'!$A$30:$C$36,3,0),0)</f>
        <v>0</v>
      </c>
      <c r="R24" s="135">
        <f>IFERROR(VLOOKUP(B24,[14]กบพ.!$A$9:$C$15,3,0),0)</f>
        <v>0</v>
      </c>
      <c r="S24" s="135">
        <f>IFERROR(VLOOKUP(B24,[14]ฝปบ.!$A$21:$C$27,3,0),0)</f>
        <v>0</v>
      </c>
      <c r="T24" s="135">
        <f>IFERROR(VLOOKUP(B24,[14]กปบ.!$A$21:$C$27,3,0),0)</f>
        <v>0</v>
      </c>
      <c r="U24" s="135">
        <f>IFERROR(VLOOKUP(B24,[14]กบษ.!$A$32:$C$38,3,0),0)</f>
        <v>0</v>
      </c>
      <c r="V24" s="135">
        <f>IFERROR(VLOOKUP(B24,[14]กสฟ.!$A$9:$C$15,3,0),0)</f>
        <v>0</v>
      </c>
      <c r="W24" s="135"/>
      <c r="X24" s="135">
        <f>IFERROR(VLOOKUP(B24,[14]ลบ.!$A$42:$C$53,3,0),0)</f>
        <v>891000</v>
      </c>
      <c r="Y24" s="135">
        <f>IFERROR(VLOOKUP(B24,'[14]CEO นว.'!$A$9:$C$14,3,0),0)</f>
        <v>0</v>
      </c>
      <c r="Z24" s="135">
        <f>IFERROR(VLOOKUP(B24,[14]นว.!$A$61:$C$72,3,0),0)</f>
        <v>1404000</v>
      </c>
      <c r="AA24" s="136"/>
      <c r="AB24" s="135">
        <f>IFERROR(VLOOKUP(B24,[14]อน.!$A$53:$C$64,3,0),0)</f>
        <v>918000</v>
      </c>
      <c r="AC24" s="136"/>
      <c r="AD24" s="135">
        <f>IFERROR(VLOOKUP(B24,[14]ชน.!$A$55:$C$66,3,0),0)</f>
        <v>999000</v>
      </c>
      <c r="AE24" s="135">
        <f>IFERROR(VLOOKUP(B24,'[14]CEO สห.'!$A$10:$C$15,3,0),0)</f>
        <v>0</v>
      </c>
      <c r="AF24" s="135">
        <f>IFERROR(VLOOKUP(B24,[14]สห.!$A$51:$C$62,3,0),0)</f>
        <v>918000</v>
      </c>
      <c r="AG24" s="136"/>
      <c r="AH24" s="135">
        <f>IFERROR(VLOOKUP(B24,[14]พช.!$A$46:$C$57,3,0),0)</f>
        <v>837000</v>
      </c>
      <c r="AI24" s="135">
        <f>IFERROR(VLOOKUP(B24,[14]นผ.!$A$54:$C$65,3,0),0)</f>
        <v>459000</v>
      </c>
      <c r="AJ24" s="135">
        <f>IFERROR(VLOOKUP(B24,[14]บงส!$P$10:$R$21,3,0),0)</f>
        <v>351000</v>
      </c>
      <c r="AK24" s="135">
        <f>IFERROR(VLOOKUP(B24,[14]คสร.!$A$47:$C$58,3,0),0)</f>
        <v>621000</v>
      </c>
      <c r="AL24" s="135">
        <f>IFERROR(VLOOKUP(B24,[14]ลมส.!$A$45:$C$56,3,0),0)</f>
        <v>864000</v>
      </c>
      <c r="AM24" s="135">
        <f>IFERROR(VLOOKUP(B24,[14]ตค.!$A$43:$C$54,3,0),0)</f>
        <v>486000</v>
      </c>
      <c r="AN24" s="135">
        <f>IFERROR(VLOOKUP(B24,[14]ลยว.!$A$42:$C$53,3,0),0)</f>
        <v>486000</v>
      </c>
      <c r="AO24" s="135">
        <f>IFERROR(VLOOKUP(B24,[14]พฒ.!$A$39:$C$50,3,0),0)</f>
        <v>621000</v>
      </c>
      <c r="AP24" s="135">
        <f>IFERROR(VLOOKUP(B24,[14]ชบด.!$A$43:$C$54,3,0),0)</f>
        <v>540000</v>
      </c>
    </row>
    <row r="25" spans="2:42" x14ac:dyDescent="0.35">
      <c r="B25" s="108">
        <v>52011020</v>
      </c>
      <c r="C25" s="108" t="s">
        <v>456</v>
      </c>
      <c r="D25" s="109">
        <v>79725864.189999998</v>
      </c>
      <c r="E25" s="132">
        <f t="shared" si="3"/>
        <v>23011341.560000002</v>
      </c>
      <c r="F25" s="133">
        <f t="shared" si="2"/>
        <v>56714522.630000003</v>
      </c>
      <c r="G25" s="134">
        <f t="shared" si="4"/>
        <v>79725864.189999998</v>
      </c>
      <c r="H25" s="133">
        <f t="shared" si="5"/>
        <v>0</v>
      </c>
      <c r="I25" s="109">
        <f>IFERROR(VLOOKUP(B25,[14]สชก.!$B$26:$D$36,3,0),0)</f>
        <v>361578.96</v>
      </c>
      <c r="J25" s="109">
        <f>IFERROR(VLOOKUP(B25,'[14]กอก.-กสข.'!$B$79:$D$86,3,0),0)</f>
        <v>1323163.3600000001</v>
      </c>
      <c r="K25" s="109">
        <f>IFERROR(VLOOKUP(B25,[14]ฝวบ.!$A$20:$C$25,3,0),0)</f>
        <v>557975.22</v>
      </c>
      <c r="L25" s="135">
        <f>IFERROR(VLOOKUP(B25,[14]กบล.!$A$98:$C$104,3,0),0)</f>
        <v>1908959.71</v>
      </c>
      <c r="M25" s="135">
        <f>IFERROR(VLOOKUP(B25,[14]กวว.!$A$96:$C$102,3,0),0)</f>
        <v>1905925.71</v>
      </c>
      <c r="N25" s="135">
        <f>IFERROR(VLOOKUP(B25,'[14]กกค.-กรย.'!$A$86:$C$92,3,0),0)</f>
        <v>1596881.52</v>
      </c>
      <c r="O25" s="135">
        <f>IFERROR(VLOOKUP(B25,'[14]ฝบพ.-ฝสบ.'!$A$22:$C$27,3,0),0)</f>
        <v>521949.72</v>
      </c>
      <c r="P25" s="135">
        <f>IFERROR(VLOOKUP(B25,[14]กบฟ.!$A$34:$C$46,3,0),0)</f>
        <v>3258429.3</v>
      </c>
      <c r="Q25" s="135">
        <f>IFERROR(VLOOKUP(B25,'[14]กรท.-กดส.'!$A$30:$C$36,3,0),0)</f>
        <v>2216660.8199999998</v>
      </c>
      <c r="R25" s="135">
        <f>IFERROR(VLOOKUP(B25,[14]กบพ.!$A$9:$C$15,3,0),0)</f>
        <v>1446741.51</v>
      </c>
      <c r="S25" s="135">
        <f>IFERROR(VLOOKUP(B25,[14]ฝปบ.!$A$21:$C$27,3,0),0)</f>
        <v>366279.36</v>
      </c>
      <c r="T25" s="135">
        <f>IFERROR(VLOOKUP(B25,[14]กปบ.!$A$21:$C$27,3,0),0)</f>
        <v>4084223.91</v>
      </c>
      <c r="U25" s="135">
        <f>IFERROR(VLOOKUP(B25,[14]กบษ.!$A$32:$C$38,3,0),0)</f>
        <v>2129730.54</v>
      </c>
      <c r="V25" s="135">
        <f>IFERROR(VLOOKUP(B25,[14]กสฟ.!$A$9:$C$15,3,0),0)</f>
        <v>1332841.92</v>
      </c>
      <c r="W25" s="135"/>
      <c r="X25" s="135">
        <f>IFERROR(VLOOKUP(B25,[14]ลบ.!$A$42:$C$53,3,0),0)</f>
        <v>4310950.4400000004</v>
      </c>
      <c r="Y25" s="135">
        <f>IFERROR(VLOOKUP(B25,'[14]CEO นว.'!$A$9:$C$14,3,0),0)</f>
        <v>138432.35999999999</v>
      </c>
      <c r="Z25" s="135">
        <f>IFERROR(VLOOKUP(B25,[14]นว.!$A$61:$C$72,3,0),0)</f>
        <v>9222279.4000000004</v>
      </c>
      <c r="AA25" s="136"/>
      <c r="AB25" s="135">
        <f>IFERROR(VLOOKUP(B25,[14]อน.!$A$53:$C$64,3,0),0)</f>
        <v>4994989.8099999996</v>
      </c>
      <c r="AC25" s="136"/>
      <c r="AD25" s="135">
        <f>IFERROR(VLOOKUP(B25,[14]ชน.!$A$55:$C$66,3,0),0)</f>
        <v>6344718.4900000002</v>
      </c>
      <c r="AE25" s="135">
        <f>IFERROR(VLOOKUP(B25,'[14]CEO สห.'!$A$10:$C$15,3,0),0)</f>
        <v>138388.79999999999</v>
      </c>
      <c r="AF25" s="135">
        <f>IFERROR(VLOOKUP(B25,[14]สห.!$A$51:$C$62,3,0),0)</f>
        <v>4973288.45</v>
      </c>
      <c r="AG25" s="136"/>
      <c r="AH25" s="135">
        <f>IFERROR(VLOOKUP(B25,[14]พช.!$A$46:$C$57,3,0),0)</f>
        <v>4155690.08</v>
      </c>
      <c r="AI25" s="135">
        <f>IFERROR(VLOOKUP(B25,[14]นผ.!$A$54:$C$65,3,0),0)</f>
        <v>2052959.49</v>
      </c>
      <c r="AJ25" s="135">
        <f>IFERROR(VLOOKUP(B25,[14]บงส!$P$10:$R$21,3,0),0)</f>
        <v>2460588.21</v>
      </c>
      <c r="AK25" s="135">
        <f>IFERROR(VLOOKUP(B25,[14]คสร.!$A$47:$C$58,3,0),0)</f>
        <v>3837769.36</v>
      </c>
      <c r="AL25" s="135">
        <f>IFERROR(VLOOKUP(B25,[14]ลมส.!$A$45:$C$56,3,0),0)</f>
        <v>3461908.31</v>
      </c>
      <c r="AM25" s="135">
        <f>IFERROR(VLOOKUP(B25,[14]ตค.!$A$43:$C$54,3,0),0)</f>
        <v>2720685.07</v>
      </c>
      <c r="AN25" s="135">
        <f>IFERROR(VLOOKUP(B25,[14]ลยว.!$A$42:$C$53,3,0),0)</f>
        <v>3066055.54</v>
      </c>
      <c r="AO25" s="135">
        <f>IFERROR(VLOOKUP(B25,[14]พฒ.!$A$39:$C$50,3,0),0)</f>
        <v>2370600.27</v>
      </c>
      <c r="AP25" s="135">
        <f>IFERROR(VLOOKUP(B25,[14]ชบด.!$A$43:$C$54,3,0),0)</f>
        <v>2465218.5499999998</v>
      </c>
    </row>
    <row r="26" spans="2:42" x14ac:dyDescent="0.35">
      <c r="B26" s="108">
        <v>52012010</v>
      </c>
      <c r="C26" s="108" t="s">
        <v>457</v>
      </c>
      <c r="D26" s="110">
        <v>0</v>
      </c>
      <c r="E26" s="132">
        <f t="shared" si="3"/>
        <v>0</v>
      </c>
      <c r="F26" s="133">
        <f t="shared" si="2"/>
        <v>0</v>
      </c>
      <c r="G26" s="134">
        <f t="shared" si="4"/>
        <v>0</v>
      </c>
      <c r="H26" s="133">
        <f t="shared" si="5"/>
        <v>0</v>
      </c>
      <c r="I26" s="109">
        <f>IFERROR(VLOOKUP(B26,[14]สชก.!$B$26:$D$36,3,0),0)</f>
        <v>0</v>
      </c>
      <c r="J26" s="109">
        <f>IFERROR(VLOOKUP(B26,'[14]กอก.-กสข.'!$B$79:$D$86,3,0),0)</f>
        <v>0</v>
      </c>
      <c r="K26" s="109">
        <f>IFERROR(VLOOKUP(B26,[14]ฝวบ.!$A$20:$C$25,3,0),0)</f>
        <v>0</v>
      </c>
      <c r="L26" s="135">
        <f>IFERROR(VLOOKUP(B26,[14]กบล.!$A$98:$C$104,3,0),0)</f>
        <v>0</v>
      </c>
      <c r="M26" s="135">
        <f>IFERROR(VLOOKUP(B26,[14]กวว.!$A$96:$C$102,3,0),0)</f>
        <v>0</v>
      </c>
      <c r="N26" s="135">
        <f>IFERROR(VLOOKUP(B26,'[14]กกค.-กรย.'!$A$86:$C$92,3,0),0)</f>
        <v>0</v>
      </c>
      <c r="O26" s="135">
        <f>IFERROR(VLOOKUP(B26,'[14]ฝบพ.-ฝสบ.'!$A$22:$C$27,3,0),0)</f>
        <v>0</v>
      </c>
      <c r="P26" s="135">
        <f>IFERROR(VLOOKUP(B26,[14]กบฟ.!$A$34:$C$46,3,0),0)</f>
        <v>0</v>
      </c>
      <c r="Q26" s="135">
        <f>IFERROR(VLOOKUP(B26,'[14]กรท.-กดส.'!$A$30:$C$36,3,0),0)</f>
        <v>0</v>
      </c>
      <c r="R26" s="135">
        <f>IFERROR(VLOOKUP(B26,[14]กบพ.!$A$9:$C$15,3,0),0)</f>
        <v>0</v>
      </c>
      <c r="S26" s="135">
        <f>IFERROR(VLOOKUP(B26,[14]ฝปบ.!$A$21:$C$27,3,0),0)</f>
        <v>0</v>
      </c>
      <c r="T26" s="135">
        <f>IFERROR(VLOOKUP(B26,[14]กปบ.!$A$21:$C$27,3,0),0)</f>
        <v>0</v>
      </c>
      <c r="U26" s="135">
        <f>IFERROR(VLOOKUP(B26,[14]กบษ.!$A$32:$C$38,3,0),0)</f>
        <v>0</v>
      </c>
      <c r="V26" s="135">
        <f>IFERROR(VLOOKUP(B26,[14]กสฟ.!$A$9:$C$15,3,0),0)</f>
        <v>0</v>
      </c>
      <c r="W26" s="135"/>
      <c r="X26" s="135">
        <f>IFERROR(VLOOKUP(B26,[14]ลบ.!$A$42:$C$53,3,0),0)</f>
        <v>0</v>
      </c>
      <c r="Y26" s="135">
        <f>IFERROR(VLOOKUP(B26,'[14]CEO นว.'!$A$9:$C$14,3,0),0)</f>
        <v>0</v>
      </c>
      <c r="Z26" s="135">
        <f>IFERROR(VLOOKUP(B26,[14]นว.!$A$61:$C$72,3,0),0)</f>
        <v>0</v>
      </c>
      <c r="AA26" s="136"/>
      <c r="AB26" s="135">
        <f>IFERROR(VLOOKUP(B26,[14]อน.!$A$53:$C$64,3,0),0)</f>
        <v>0</v>
      </c>
      <c r="AC26" s="136"/>
      <c r="AD26" s="135">
        <f>IFERROR(VLOOKUP(B26,[14]ชน.!$A$55:$C$66,3,0),0)</f>
        <v>0</v>
      </c>
      <c r="AE26" s="135">
        <f>IFERROR(VLOOKUP(B26,'[14]CEO สห.'!$A$10:$C$15,3,0),0)</f>
        <v>0</v>
      </c>
      <c r="AF26" s="135">
        <f>IFERROR(VLOOKUP(B26,[14]สห.!$A$51:$C$62,3,0),0)</f>
        <v>0</v>
      </c>
      <c r="AG26" s="136"/>
      <c r="AH26" s="135">
        <f>IFERROR(VLOOKUP(B26,[14]พช.!$A$46:$C$57,3,0),0)</f>
        <v>0</v>
      </c>
      <c r="AI26" s="135">
        <f>IFERROR(VLOOKUP(B26,[14]นผ.!$A$54:$C$65,3,0),0)</f>
        <v>0</v>
      </c>
      <c r="AJ26" s="135">
        <f>IFERROR(VLOOKUP(B26,[14]บงส!$P$10:$R$21,3,0),0)</f>
        <v>0</v>
      </c>
      <c r="AK26" s="135">
        <f>IFERROR(VLOOKUP(B26,[14]คสร.!$A$47:$C$58,3,0),0)</f>
        <v>0</v>
      </c>
      <c r="AL26" s="135">
        <f>IFERROR(VLOOKUP(B26,[14]ลมส.!$A$45:$C$56,3,0),0)</f>
        <v>0</v>
      </c>
      <c r="AM26" s="135">
        <f>IFERROR(VLOOKUP(B26,[14]ตค.!$A$43:$C$54,3,0),0)</f>
        <v>0</v>
      </c>
      <c r="AN26" s="135">
        <f>IFERROR(VLOOKUP(B26,[14]ลยว.!$A$42:$C$53,3,0),0)</f>
        <v>0</v>
      </c>
      <c r="AO26" s="135">
        <f>IFERROR(VLOOKUP(B26,[14]พฒ.!$A$39:$C$50,3,0),0)</f>
        <v>0</v>
      </c>
      <c r="AP26" s="135">
        <f>IFERROR(VLOOKUP(B26,[14]ชบด.!$A$43:$C$54,3,0),0)</f>
        <v>0</v>
      </c>
    </row>
    <row r="27" spans="2:42" x14ac:dyDescent="0.35">
      <c r="B27" s="108">
        <v>52020010</v>
      </c>
      <c r="C27" s="108" t="s">
        <v>458</v>
      </c>
      <c r="D27" s="109">
        <v>155426904.09</v>
      </c>
      <c r="E27" s="132">
        <f t="shared" si="3"/>
        <v>45241614.539999992</v>
      </c>
      <c r="F27" s="133">
        <f t="shared" si="2"/>
        <v>110185289.55</v>
      </c>
      <c r="G27" s="134">
        <f t="shared" si="4"/>
        <v>155426904.08999997</v>
      </c>
      <c r="H27" s="133">
        <f t="shared" si="5"/>
        <v>0</v>
      </c>
      <c r="I27" s="109">
        <f>IFERROR(VLOOKUP(B27,[14]สชก.!$B$26:$D$36,3,0),0)</f>
        <v>530196</v>
      </c>
      <c r="J27" s="109">
        <f>IFERROR(VLOOKUP(B27,'[14]กอก.-กสข.'!$B$79:$D$86,3,0),0)</f>
        <v>2445375</v>
      </c>
      <c r="K27" s="109">
        <f>IFERROR(VLOOKUP(B27,[14]ฝวบ.!$A$20:$C$25,3,0),0)</f>
        <v>516781.35</v>
      </c>
      <c r="L27" s="135">
        <f>IFERROR(VLOOKUP(B27,[14]กบล.!$A$98:$C$104,3,0),0)</f>
        <v>3864666.36</v>
      </c>
      <c r="M27" s="135">
        <f>IFERROR(VLOOKUP(B27,[14]กวว.!$A$96:$C$102,3,0),0)</f>
        <v>3765605.28</v>
      </c>
      <c r="N27" s="135">
        <f>IFERROR(VLOOKUP(B27,'[14]กกค.-กรย.'!$A$86:$C$92,3,0),0)</f>
        <v>3291185.28</v>
      </c>
      <c r="O27" s="135">
        <f>IFERROR(VLOOKUP(B27,'[14]ฝบพ.-ฝสบ.'!$A$22:$C$27,3,0),0)</f>
        <v>650493.84</v>
      </c>
      <c r="P27" s="135">
        <f>IFERROR(VLOOKUP(B27,[14]กบฟ.!$A$34:$C$46,3,0),0)</f>
        <v>7023854.04</v>
      </c>
      <c r="Q27" s="135">
        <f>IFERROR(VLOOKUP(B27,'[14]กรท.-กดส.'!$A$30:$C$36,3,0),0)</f>
        <v>4376008.2300000004</v>
      </c>
      <c r="R27" s="135">
        <f>IFERROR(VLOOKUP(B27,[14]กบพ.!$A$9:$C$15,3,0),0)</f>
        <v>2522085.15</v>
      </c>
      <c r="S27" s="135">
        <f>IFERROR(VLOOKUP(B27,[14]ฝปบ.!$A$21:$C$27,3,0),0)</f>
        <v>481438.68</v>
      </c>
      <c r="T27" s="135">
        <f>IFERROR(VLOOKUP(B27,[14]กปบ.!$A$21:$C$27,3,0),0)</f>
        <v>8609518.0199999996</v>
      </c>
      <c r="U27" s="135">
        <f>IFERROR(VLOOKUP(B27,[14]กบษ.!$A$32:$C$38,3,0),0)</f>
        <v>4453700.1900000004</v>
      </c>
      <c r="V27" s="135">
        <f>IFERROR(VLOOKUP(B27,[14]กสฟ.!$A$9:$C$15,3,0),0)</f>
        <v>2710707.12</v>
      </c>
      <c r="W27" s="135"/>
      <c r="X27" s="135">
        <f>IFERROR(VLOOKUP(B27,[14]ลบ.!$A$42:$C$53,3,0),0)</f>
        <v>8114387.0099999998</v>
      </c>
      <c r="Y27" s="135">
        <f>IFERROR(VLOOKUP(B27,'[14]CEO นว.'!$A$9:$C$14,3,0),0)</f>
        <v>137808.35999999999</v>
      </c>
      <c r="Z27" s="135">
        <f>IFERROR(VLOOKUP(B27,[14]นว.!$A$61:$C$72,3,0),0)</f>
        <v>17136467.609999999</v>
      </c>
      <c r="AA27" s="136"/>
      <c r="AB27" s="135">
        <f>IFERROR(VLOOKUP(B27,[14]อน.!$A$53:$C$64,3,0),0)</f>
        <v>10255791.27</v>
      </c>
      <c r="AC27" s="136"/>
      <c r="AD27" s="135">
        <f>IFERROR(VLOOKUP(B27,[14]ชน.!$A$55:$C$66,3,0),0)</f>
        <v>11858614.199999999</v>
      </c>
      <c r="AE27" s="135">
        <f>IFERROR(VLOOKUP(B27,'[14]CEO สห.'!$A$10:$C$15,3,0),0)</f>
        <v>137808.35999999999</v>
      </c>
      <c r="AF27" s="135">
        <f>IFERROR(VLOOKUP(B27,[14]สห.!$A$51:$C$62,3,0),0)</f>
        <v>9636560.8200000003</v>
      </c>
      <c r="AG27" s="136"/>
      <c r="AH27" s="135">
        <f>IFERROR(VLOOKUP(B27,[14]พช.!$A$46:$C$57,3,0),0)</f>
        <v>8098220.1299999999</v>
      </c>
      <c r="AI27" s="135">
        <f>IFERROR(VLOOKUP(B27,[14]นผ.!$A$54:$C$65,3,0),0)</f>
        <v>3975230.94</v>
      </c>
      <c r="AJ27" s="135">
        <f>IFERROR(VLOOKUP(B27,[14]บงส!$P$10:$R$21,3,0),0)</f>
        <v>4992241.0199999996</v>
      </c>
      <c r="AK27" s="135">
        <f>IFERROR(VLOOKUP(B27,[14]คสร.!$A$47:$C$58,3,0),0)</f>
        <v>7363806.6900000004</v>
      </c>
      <c r="AL27" s="135">
        <f>IFERROR(VLOOKUP(B27,[14]ลมส.!$A$45:$C$56,3,0),0)</f>
        <v>7001841.0599999996</v>
      </c>
      <c r="AM27" s="135">
        <f>IFERROR(VLOOKUP(B27,[14]ตค.!$A$43:$C$54,3,0),0)</f>
        <v>5225844.9000000004</v>
      </c>
      <c r="AN27" s="135">
        <f>IFERROR(VLOOKUP(B27,[14]ลยว.!$A$42:$C$53,3,0),0)</f>
        <v>6097310.1299999999</v>
      </c>
      <c r="AO27" s="135">
        <f>IFERROR(VLOOKUP(B27,[14]พฒ.!$A$39:$C$50,3,0),0)</f>
        <v>5199486.99</v>
      </c>
      <c r="AP27" s="135">
        <f>IFERROR(VLOOKUP(B27,[14]ชบด.!$A$43:$C$54,3,0),0)</f>
        <v>4953870.0599999996</v>
      </c>
    </row>
    <row r="28" spans="2:42" x14ac:dyDescent="0.35">
      <c r="B28" s="108">
        <v>52020040</v>
      </c>
      <c r="C28" s="108" t="s">
        <v>2</v>
      </c>
      <c r="D28" s="109">
        <v>4426000</v>
      </c>
      <c r="E28" s="132">
        <f t="shared" si="3"/>
        <v>976500</v>
      </c>
      <c r="F28" s="133">
        <f t="shared" si="2"/>
        <v>3449500</v>
      </c>
      <c r="G28" s="134">
        <f t="shared" si="4"/>
        <v>4426000</v>
      </c>
      <c r="H28" s="133">
        <f t="shared" si="5"/>
        <v>0</v>
      </c>
      <c r="I28" s="109">
        <f>IFERROR(VLOOKUP(B28,[14]สชก.!$B$26:$D$36,3,0),0)</f>
        <v>12000</v>
      </c>
      <c r="J28" s="109">
        <f>IFERROR(VLOOKUP(B28,'[14]กอก.-กสข.'!$B$79:$D$86,3,0),0)</f>
        <v>36000</v>
      </c>
      <c r="K28" s="109">
        <f>IFERROR(VLOOKUP(B28,[14]ฝวบ.!$A$20:$C$25,3,0),0)</f>
        <v>0</v>
      </c>
      <c r="L28" s="135">
        <f>IFERROR(VLOOKUP(B28,[14]กบล.!$A$98:$C$104,3,0),0)</f>
        <v>72000</v>
      </c>
      <c r="M28" s="135">
        <f>IFERROR(VLOOKUP(B28,[14]กวว.!$A$96:$C$102,3,0),0)</f>
        <v>66000</v>
      </c>
      <c r="N28" s="135">
        <f>IFERROR(VLOOKUP(B28,'[14]กกค.-กรย.'!$A$86:$C$92,3,0),0)</f>
        <v>96000</v>
      </c>
      <c r="O28" s="135">
        <f>IFERROR(VLOOKUP(B28,'[14]ฝบพ.-ฝสบ.'!$A$22:$C$27,3,0),0)</f>
        <v>6000</v>
      </c>
      <c r="P28" s="135">
        <f>IFERROR(VLOOKUP(B28,[14]กบฟ.!$A$34:$C$46,3,0),0)</f>
        <v>36000</v>
      </c>
      <c r="Q28" s="135">
        <f>IFERROR(VLOOKUP(B28,'[14]กรท.-กดส.'!$A$30:$C$36,3,0),0)</f>
        <v>84000</v>
      </c>
      <c r="R28" s="135">
        <f>IFERROR(VLOOKUP(B28,[14]กบพ.!$A$9:$C$15,3,0),0)</f>
        <v>23000</v>
      </c>
      <c r="S28" s="135">
        <f>IFERROR(VLOOKUP(B28,[14]ฝปบ.!$A$21:$C$27,3,0),0)</f>
        <v>12000</v>
      </c>
      <c r="T28" s="135">
        <f>IFERROR(VLOOKUP(B28,[14]กปบ.!$A$21:$C$27,3,0),0)</f>
        <v>305500</v>
      </c>
      <c r="U28" s="135">
        <f>IFERROR(VLOOKUP(B28,[14]กบษ.!$A$32:$C$38,3,0),0)</f>
        <v>120000</v>
      </c>
      <c r="V28" s="135">
        <f>IFERROR(VLOOKUP(B28,[14]กสฟ.!$A$9:$C$15,3,0),0)</f>
        <v>108000</v>
      </c>
      <c r="W28" s="135"/>
      <c r="X28" s="135">
        <f>IFERROR(VLOOKUP(B28,[14]ลบ.!$A$42:$C$53,3,0),0)</f>
        <v>204500</v>
      </c>
      <c r="Y28" s="135">
        <f>IFERROR(VLOOKUP(B28,'[14]CEO นว.'!$A$9:$C$14,3,0),0)</f>
        <v>0</v>
      </c>
      <c r="Z28" s="135">
        <f>IFERROR(VLOOKUP(B28,[14]นว.!$A$61:$C$72,3,0),0)</f>
        <v>488500</v>
      </c>
      <c r="AA28" s="136"/>
      <c r="AB28" s="135">
        <f>IFERROR(VLOOKUP(B28,[14]อน.!$A$53:$C$64,3,0),0)</f>
        <v>397000</v>
      </c>
      <c r="AC28" s="136"/>
      <c r="AD28" s="135">
        <f>IFERROR(VLOOKUP(B28,[14]ชน.!$A$55:$C$66,3,0),0)</f>
        <v>376500</v>
      </c>
      <c r="AE28" s="135">
        <f>IFERROR(VLOOKUP(B28,'[14]CEO สห.'!$A$10:$C$15,3,0),0)</f>
        <v>0</v>
      </c>
      <c r="AF28" s="135">
        <f>IFERROR(VLOOKUP(B28,[14]สห.!$A$51:$C$62,3,0),0)</f>
        <v>288000</v>
      </c>
      <c r="AG28" s="136"/>
      <c r="AH28" s="135">
        <f>IFERROR(VLOOKUP(B28,[14]พช.!$A$46:$C$57,3,0),0)</f>
        <v>235000</v>
      </c>
      <c r="AI28" s="135">
        <f>IFERROR(VLOOKUP(B28,[14]นผ.!$A$54:$C$65,3,0),0)</f>
        <v>94500</v>
      </c>
      <c r="AJ28" s="135">
        <f>IFERROR(VLOOKUP(B28,[14]บงส!$P$10:$R$21,3,0),0)</f>
        <v>239500</v>
      </c>
      <c r="AK28" s="135">
        <f>IFERROR(VLOOKUP(B28,[14]คสร.!$A$47:$C$58,3,0),0)</f>
        <v>257000</v>
      </c>
      <c r="AL28" s="135">
        <f>IFERROR(VLOOKUP(B28,[14]ลมส.!$A$45:$C$56,3,0),0)</f>
        <v>234000</v>
      </c>
      <c r="AM28" s="135">
        <f>IFERROR(VLOOKUP(B28,[14]ตค.!$A$43:$C$54,3,0),0)</f>
        <v>162000</v>
      </c>
      <c r="AN28" s="135">
        <f>IFERROR(VLOOKUP(B28,[14]ลยว.!$A$42:$C$53,3,0),0)</f>
        <v>198000</v>
      </c>
      <c r="AO28" s="135">
        <f>IFERROR(VLOOKUP(B28,[14]พฒ.!$A$39:$C$50,3,0),0)</f>
        <v>147500</v>
      </c>
      <c r="AP28" s="135">
        <f>IFERROR(VLOOKUP(B28,[14]ชบด.!$A$43:$C$54,3,0),0)</f>
        <v>127500</v>
      </c>
    </row>
    <row r="29" spans="2:42" x14ac:dyDescent="0.35">
      <c r="B29" s="108">
        <v>52021010</v>
      </c>
      <c r="C29" s="108" t="s">
        <v>459</v>
      </c>
      <c r="D29" s="109">
        <v>29946000</v>
      </c>
      <c r="E29" s="132">
        <f t="shared" si="3"/>
        <v>8667600</v>
      </c>
      <c r="F29" s="133">
        <f t="shared" si="2"/>
        <v>21278400</v>
      </c>
      <c r="G29" s="134">
        <f t="shared" si="4"/>
        <v>29946000</v>
      </c>
      <c r="H29" s="133">
        <f t="shared" si="5"/>
        <v>0</v>
      </c>
      <c r="I29" s="109">
        <f>IFERROR(VLOOKUP(B29,[14]สชก.!$B$26:$D$36,3,0),0)</f>
        <v>74400</v>
      </c>
      <c r="J29" s="109">
        <f>IFERROR(VLOOKUP(B29,'[14]กอก.-กสข.'!$B$79:$D$86,3,0),0)</f>
        <v>465000</v>
      </c>
      <c r="K29" s="109">
        <f>IFERROR(VLOOKUP(B29,[14]ฝวบ.!$A$20:$C$25,3,0),0)</f>
        <v>74400</v>
      </c>
      <c r="L29" s="135">
        <f>IFERROR(VLOOKUP(B29,[14]กบล.!$A$98:$C$104,3,0),0)</f>
        <v>651000</v>
      </c>
      <c r="M29" s="135">
        <f>IFERROR(VLOOKUP(B29,[14]กวว.!$A$96:$C$102,3,0),0)</f>
        <v>651000</v>
      </c>
      <c r="N29" s="135">
        <f>IFERROR(VLOOKUP(B29,'[14]กกค.-กรย.'!$A$86:$C$92,3,0),0)</f>
        <v>613800</v>
      </c>
      <c r="O29" s="135">
        <f>IFERROR(VLOOKUP(B29,'[14]ฝบพ.-ฝสบ.'!$A$22:$C$27,3,0),0)</f>
        <v>93000</v>
      </c>
      <c r="P29" s="135">
        <f>IFERROR(VLOOKUP(B29,[14]กบฟ.!$A$34:$C$46,3,0),0)</f>
        <v>1729800</v>
      </c>
      <c r="Q29" s="135">
        <f>IFERROR(VLOOKUP(B29,'[14]กรท.-กดส.'!$A$30:$C$36,3,0),0)</f>
        <v>818400</v>
      </c>
      <c r="R29" s="135">
        <f>IFERROR(VLOOKUP(B29,[14]กบพ.!$A$9:$C$15,3,0),0)</f>
        <v>427800</v>
      </c>
      <c r="S29" s="135">
        <f>IFERROR(VLOOKUP(B29,[14]ฝปบ.!$A$21:$C$27,3,0),0)</f>
        <v>74400</v>
      </c>
      <c r="T29" s="135">
        <f>IFERROR(VLOOKUP(B29,[14]กปบ.!$A$21:$C$27,3,0),0)</f>
        <v>1636800</v>
      </c>
      <c r="U29" s="135">
        <f>IFERROR(VLOOKUP(B29,[14]กบษ.!$A$32:$C$38,3,0),0)</f>
        <v>874200</v>
      </c>
      <c r="V29" s="135">
        <f>IFERROR(VLOOKUP(B29,[14]กสฟ.!$A$9:$C$15,3,0),0)</f>
        <v>483600</v>
      </c>
      <c r="W29" s="135"/>
      <c r="X29" s="135">
        <f>IFERROR(VLOOKUP(B29,[14]ลบ.!$A$42:$C$53,3,0),0)</f>
        <v>1432200</v>
      </c>
      <c r="Y29" s="135">
        <f>IFERROR(VLOOKUP(B29,'[14]CEO นว.'!$A$9:$C$14,3,0),0)</f>
        <v>18600</v>
      </c>
      <c r="Z29" s="135">
        <f>IFERROR(VLOOKUP(B29,[14]นว.!$A$61:$C$72,3,0),0)</f>
        <v>3180600</v>
      </c>
      <c r="AA29" s="136"/>
      <c r="AB29" s="135">
        <f>IFERROR(VLOOKUP(B29,[14]อน.!$A$53:$C$64,3,0),0)</f>
        <v>2064600</v>
      </c>
      <c r="AC29" s="136"/>
      <c r="AD29" s="135">
        <f>IFERROR(VLOOKUP(B29,[14]ชน.!$A$55:$C$66,3,0),0)</f>
        <v>2213400</v>
      </c>
      <c r="AE29" s="135">
        <f>IFERROR(VLOOKUP(B29,'[14]CEO สห.'!$A$10:$C$15,3,0),0)</f>
        <v>18600</v>
      </c>
      <c r="AF29" s="135">
        <f>IFERROR(VLOOKUP(B29,[14]สห.!$A$51:$C$62,3,0),0)</f>
        <v>1785600</v>
      </c>
      <c r="AG29" s="136"/>
      <c r="AH29" s="135">
        <f>IFERROR(VLOOKUP(B29,[14]พช.!$A$46:$C$57,3,0),0)</f>
        <v>1599600</v>
      </c>
      <c r="AI29" s="135">
        <f>IFERROR(VLOOKUP(B29,[14]นผ.!$A$54:$C$65,3,0),0)</f>
        <v>781200</v>
      </c>
      <c r="AJ29" s="135">
        <f>IFERROR(VLOOKUP(B29,[14]บงส!$P$10:$R$21,3,0),0)</f>
        <v>1004400</v>
      </c>
      <c r="AK29" s="135">
        <f>IFERROR(VLOOKUP(B29,[14]คสร.!$A$47:$C$58,3,0),0)</f>
        <v>1376400</v>
      </c>
      <c r="AL29" s="135">
        <f>IFERROR(VLOOKUP(B29,[14]ลมส.!$A$45:$C$56,3,0),0)</f>
        <v>1395000</v>
      </c>
      <c r="AM29" s="135">
        <f>IFERROR(VLOOKUP(B29,[14]ตค.!$A$43:$C$54,3,0),0)</f>
        <v>1041600</v>
      </c>
      <c r="AN29" s="135">
        <f>IFERROR(VLOOKUP(B29,[14]ลยว.!$A$42:$C$53,3,0),0)</f>
        <v>1227600</v>
      </c>
      <c r="AO29" s="135">
        <f>IFERROR(VLOOKUP(B29,[14]พฒ.!$A$39:$C$50,3,0),0)</f>
        <v>1060200</v>
      </c>
      <c r="AP29" s="135">
        <f>IFERROR(VLOOKUP(B29,[14]ชบด.!$A$43:$C$54,3,0),0)</f>
        <v>1078800</v>
      </c>
    </row>
    <row r="30" spans="2:42" x14ac:dyDescent="0.35">
      <c r="B30" s="108">
        <v>52021020</v>
      </c>
      <c r="C30" s="108" t="s">
        <v>460</v>
      </c>
      <c r="D30" s="109">
        <v>30590000</v>
      </c>
      <c r="E30" s="132">
        <f t="shared" si="3"/>
        <v>8854000</v>
      </c>
      <c r="F30" s="133">
        <f t="shared" si="2"/>
        <v>21736000</v>
      </c>
      <c r="G30" s="134">
        <f t="shared" si="4"/>
        <v>30590000</v>
      </c>
      <c r="H30" s="133">
        <f t="shared" si="5"/>
        <v>0</v>
      </c>
      <c r="I30" s="109">
        <f>IFERROR(VLOOKUP(B30,[14]สชก.!$B$26:$D$36,3,0),0)</f>
        <v>76000</v>
      </c>
      <c r="J30" s="109">
        <f>IFERROR(VLOOKUP(B30,'[14]กอก.-กสข.'!$B$79:$D$86,3,0),0)</f>
        <v>475000</v>
      </c>
      <c r="K30" s="109">
        <f>IFERROR(VLOOKUP(B30,[14]ฝวบ.!$A$20:$C$25,3,0),0)</f>
        <v>76000</v>
      </c>
      <c r="L30" s="135">
        <f>IFERROR(VLOOKUP(B30,[14]กบล.!$A$98:$C$104,3,0),0)</f>
        <v>665000</v>
      </c>
      <c r="M30" s="135">
        <f>IFERROR(VLOOKUP(B30,[14]กวว.!$A$96:$C$102,3,0),0)</f>
        <v>665000</v>
      </c>
      <c r="N30" s="135">
        <f>IFERROR(VLOOKUP(B30,'[14]กกค.-กรย.'!$A$86:$C$92,3,0),0)</f>
        <v>627000</v>
      </c>
      <c r="O30" s="135">
        <f>IFERROR(VLOOKUP(B30,'[14]ฝบพ.-ฝสบ.'!$A$22:$C$27,3,0),0)</f>
        <v>95000</v>
      </c>
      <c r="P30" s="135">
        <f>IFERROR(VLOOKUP(B30,[14]กบฟ.!$A$34:$C$46,3,0),0)</f>
        <v>1767000</v>
      </c>
      <c r="Q30" s="135">
        <f>IFERROR(VLOOKUP(B30,'[14]กรท.-กดส.'!$A$30:$C$36,3,0),0)</f>
        <v>836000</v>
      </c>
      <c r="R30" s="135">
        <f>IFERROR(VLOOKUP(B30,[14]กบพ.!$A$9:$C$15,3,0),0)</f>
        <v>437000</v>
      </c>
      <c r="S30" s="135">
        <f>IFERROR(VLOOKUP(B30,[14]ฝปบ.!$A$21:$C$27,3,0),0)</f>
        <v>76000</v>
      </c>
      <c r="T30" s="135">
        <f>IFERROR(VLOOKUP(B30,[14]กปบ.!$A$21:$C$27,3,0),0)</f>
        <v>1672000</v>
      </c>
      <c r="U30" s="135">
        <f>IFERROR(VLOOKUP(B30,[14]กบษ.!$A$32:$C$38,3,0),0)</f>
        <v>893000</v>
      </c>
      <c r="V30" s="135">
        <f>IFERROR(VLOOKUP(B30,[14]กสฟ.!$A$9:$C$15,3,0),0)</f>
        <v>494000</v>
      </c>
      <c r="W30" s="135"/>
      <c r="X30" s="135">
        <f>IFERROR(VLOOKUP(B30,[14]ลบ.!$A$42:$C$53,3,0),0)</f>
        <v>1463000</v>
      </c>
      <c r="Y30" s="135">
        <f>IFERROR(VLOOKUP(B30,'[14]CEO นว.'!$A$9:$C$14,3,0),0)</f>
        <v>19000</v>
      </c>
      <c r="Z30" s="135">
        <f>IFERROR(VLOOKUP(B30,[14]นว.!$A$61:$C$72,3,0),0)</f>
        <v>3249000</v>
      </c>
      <c r="AA30" s="136"/>
      <c r="AB30" s="135">
        <f>IFERROR(VLOOKUP(B30,[14]อน.!$A$53:$C$64,3,0),0)</f>
        <v>2109000</v>
      </c>
      <c r="AC30" s="136"/>
      <c r="AD30" s="135">
        <f>IFERROR(VLOOKUP(B30,[14]ชน.!$A$55:$C$66,3,0),0)</f>
        <v>2261000</v>
      </c>
      <c r="AE30" s="135">
        <f>IFERROR(VLOOKUP(B30,'[14]CEO สห.'!$A$10:$C$15,3,0),0)</f>
        <v>19000</v>
      </c>
      <c r="AF30" s="135">
        <f>IFERROR(VLOOKUP(B30,[14]สห.!$A$51:$C$62,3,0),0)</f>
        <v>1824000</v>
      </c>
      <c r="AG30" s="136"/>
      <c r="AH30" s="135">
        <f>IFERROR(VLOOKUP(B30,[14]พช.!$A$46:$C$57,3,0),0)</f>
        <v>1634000</v>
      </c>
      <c r="AI30" s="135">
        <f>IFERROR(VLOOKUP(B30,[14]นผ.!$A$54:$C$65,3,0),0)</f>
        <v>798000</v>
      </c>
      <c r="AJ30" s="135">
        <f>IFERROR(VLOOKUP(B30,[14]บงส!$P$10:$R$21,3,0),0)</f>
        <v>1026000</v>
      </c>
      <c r="AK30" s="135">
        <f>IFERROR(VLOOKUP(B30,[14]คสร.!$A$47:$C$58,3,0),0)</f>
        <v>1406000</v>
      </c>
      <c r="AL30" s="135">
        <f>IFERROR(VLOOKUP(B30,[14]ลมส.!$A$45:$C$56,3,0),0)</f>
        <v>1425000</v>
      </c>
      <c r="AM30" s="135">
        <f>IFERROR(VLOOKUP(B30,[14]ตค.!$A$43:$C$54,3,0),0)</f>
        <v>1064000</v>
      </c>
      <c r="AN30" s="135">
        <f>IFERROR(VLOOKUP(B30,[14]ลยว.!$A$42:$C$53,3,0),0)</f>
        <v>1254000</v>
      </c>
      <c r="AO30" s="135">
        <f>IFERROR(VLOOKUP(B30,[14]พฒ.!$A$39:$C$50,3,0),0)</f>
        <v>1083000</v>
      </c>
      <c r="AP30" s="135">
        <f>IFERROR(VLOOKUP(B30,[14]ชบด.!$A$43:$C$54,3,0),0)</f>
        <v>1102000</v>
      </c>
    </row>
    <row r="31" spans="2:42" x14ac:dyDescent="0.35">
      <c r="B31" s="108">
        <v>52022060</v>
      </c>
      <c r="C31" s="108" t="s">
        <v>461</v>
      </c>
      <c r="D31" s="109">
        <v>501800</v>
      </c>
      <c r="E31" s="132">
        <f t="shared" si="3"/>
        <v>1300</v>
      </c>
      <c r="F31" s="133">
        <f t="shared" si="2"/>
        <v>500500</v>
      </c>
      <c r="G31" s="134">
        <f t="shared" si="4"/>
        <v>501800</v>
      </c>
      <c r="H31" s="133">
        <f t="shared" si="5"/>
        <v>0</v>
      </c>
      <c r="I31" s="109">
        <f>IFERROR(VLOOKUP(B31,[14]สชก.!$B$26:$D$36,3,0),0)</f>
        <v>1300</v>
      </c>
      <c r="J31" s="109">
        <f>IFERROR(VLOOKUP(B31,'[14]กอก.-กสข.'!$B$79:$D$86,3,0),0)</f>
        <v>0</v>
      </c>
      <c r="K31" s="109">
        <f>IFERROR(VLOOKUP(B31,[14]ฝวบ.!$A$20:$C$25,3,0),0)</f>
        <v>0</v>
      </c>
      <c r="L31" s="135">
        <f>IFERROR(VLOOKUP(B31,[14]กบล.!$A$98:$C$104,3,0),0)</f>
        <v>0</v>
      </c>
      <c r="M31" s="135">
        <f>IFERROR(VLOOKUP(B31,[14]กวว.!$A$96:$C$102,3,0),0)</f>
        <v>0</v>
      </c>
      <c r="N31" s="135">
        <f>IFERROR(VLOOKUP(B31,'[14]กกค.-กรย.'!$A$86:$C$92,3,0),0)</f>
        <v>0</v>
      </c>
      <c r="O31" s="135">
        <f>IFERROR(VLOOKUP(B31,'[14]ฝบพ.-ฝสบ.'!$A$22:$C$27,3,0),0)</f>
        <v>0</v>
      </c>
      <c r="P31" s="135">
        <f>IFERROR(VLOOKUP(B31,[14]กบฟ.!$A$34:$C$46,3,0),0)</f>
        <v>0</v>
      </c>
      <c r="Q31" s="135">
        <f>IFERROR(VLOOKUP(B31,'[14]กรท.-กดส.'!$A$30:$C$36,3,0),0)</f>
        <v>0</v>
      </c>
      <c r="R31" s="135">
        <f>IFERROR(VLOOKUP(B31,[14]กบพ.!$A$9:$C$15,3,0),0)</f>
        <v>0</v>
      </c>
      <c r="S31" s="135">
        <f>IFERROR(VLOOKUP(B31,[14]ฝปบ.!$A$21:$C$27,3,0),0)</f>
        <v>0</v>
      </c>
      <c r="T31" s="135">
        <f>IFERROR(VLOOKUP(B31,[14]กปบ.!$A$21:$C$27,3,0),0)</f>
        <v>0</v>
      </c>
      <c r="U31" s="135">
        <f>IFERROR(VLOOKUP(B31,[14]กบษ.!$A$32:$C$38,3,0),0)</f>
        <v>0</v>
      </c>
      <c r="V31" s="135">
        <f>IFERROR(VLOOKUP(B31,[14]กสฟ.!$A$9:$C$15,3,0),0)</f>
        <v>0</v>
      </c>
      <c r="W31" s="135"/>
      <c r="X31" s="135">
        <f>IFERROR(VLOOKUP(B31,[14]ลบ.!$A$42:$C$53,3,0),0)</f>
        <v>42900</v>
      </c>
      <c r="Y31" s="135">
        <f>IFERROR(VLOOKUP(B31,'[14]CEO นว.'!$A$9:$C$14,3,0),0)</f>
        <v>0</v>
      </c>
      <c r="Z31" s="135">
        <f>IFERROR(VLOOKUP(B31,[14]นว.!$A$61:$C$72,3,0),0)</f>
        <v>67600</v>
      </c>
      <c r="AA31" s="136"/>
      <c r="AB31" s="135">
        <f>IFERROR(VLOOKUP(B31,[14]อน.!$A$53:$C$64,3,0),0)</f>
        <v>44200</v>
      </c>
      <c r="AC31" s="136"/>
      <c r="AD31" s="135">
        <f>IFERROR(VLOOKUP(B31,[14]ชน.!$A$55:$C$66,3,0),0)</f>
        <v>48100</v>
      </c>
      <c r="AE31" s="135">
        <f>IFERROR(VLOOKUP(B31,'[14]CEO สห.'!$A$10:$C$15,3,0),0)</f>
        <v>0</v>
      </c>
      <c r="AF31" s="135">
        <f>IFERROR(VLOOKUP(B31,[14]สห.!$A$51:$C$62,3,0),0)</f>
        <v>44200</v>
      </c>
      <c r="AG31" s="136"/>
      <c r="AH31" s="135">
        <f>IFERROR(VLOOKUP(B31,[14]พช.!$A$46:$C$57,3,0),0)</f>
        <v>40300</v>
      </c>
      <c r="AI31" s="135">
        <f>IFERROR(VLOOKUP(B31,[14]นผ.!$A$54:$C$65,3,0),0)</f>
        <v>22100</v>
      </c>
      <c r="AJ31" s="135">
        <f>IFERROR(VLOOKUP(B31,[14]บงส!$P$10:$R$21,3,0),0)</f>
        <v>16900</v>
      </c>
      <c r="AK31" s="135">
        <f>IFERROR(VLOOKUP(B31,[14]คสร.!$A$47:$C$58,3,0),0)</f>
        <v>29900</v>
      </c>
      <c r="AL31" s="135">
        <f>IFERROR(VLOOKUP(B31,[14]ลมส.!$A$45:$C$56,3,0),0)</f>
        <v>41600</v>
      </c>
      <c r="AM31" s="135">
        <f>IFERROR(VLOOKUP(B31,[14]ตค.!$A$43:$C$54,3,0),0)</f>
        <v>23400</v>
      </c>
      <c r="AN31" s="135">
        <f>IFERROR(VLOOKUP(B31,[14]ลยว.!$A$42:$C$53,3,0),0)</f>
        <v>23400</v>
      </c>
      <c r="AO31" s="135">
        <f>IFERROR(VLOOKUP(B31,[14]พฒ.!$A$39:$C$50,3,0),0)</f>
        <v>29900</v>
      </c>
      <c r="AP31" s="135">
        <f>IFERROR(VLOOKUP(B31,[14]ชบด.!$A$43:$C$54,3,0),0)</f>
        <v>26000</v>
      </c>
    </row>
    <row r="32" spans="2:42" x14ac:dyDescent="0.35">
      <c r="B32" s="108">
        <v>52022070</v>
      </c>
      <c r="C32" s="108" t="s">
        <v>462</v>
      </c>
      <c r="D32" s="109">
        <v>501800</v>
      </c>
      <c r="E32" s="132">
        <f t="shared" si="3"/>
        <v>1300</v>
      </c>
      <c r="F32" s="133">
        <f t="shared" si="2"/>
        <v>500500</v>
      </c>
      <c r="G32" s="134">
        <f t="shared" si="4"/>
        <v>501800</v>
      </c>
      <c r="H32" s="133">
        <f t="shared" si="5"/>
        <v>0</v>
      </c>
      <c r="I32" s="109">
        <f>IFERROR(VLOOKUP(B32,[14]สชก.!$B$26:$D$36,3,0),0)</f>
        <v>1300</v>
      </c>
      <c r="J32" s="109">
        <f>IFERROR(VLOOKUP(B32,'[14]กอก.-กสข.'!$B$79:$D$86,3,0),0)</f>
        <v>0</v>
      </c>
      <c r="K32" s="109">
        <f>IFERROR(VLOOKUP(B32,[14]ฝวบ.!$A$20:$C$25,3,0),0)</f>
        <v>0</v>
      </c>
      <c r="L32" s="135">
        <f>IFERROR(VLOOKUP(B32,[14]กบล.!$A$98:$C$104,3,0),0)</f>
        <v>0</v>
      </c>
      <c r="M32" s="135">
        <f>IFERROR(VLOOKUP(B32,[14]กวว.!$A$96:$C$102,3,0),0)</f>
        <v>0</v>
      </c>
      <c r="N32" s="135">
        <f>IFERROR(VLOOKUP(B32,'[14]กกค.-กรย.'!$A$86:$C$92,3,0),0)</f>
        <v>0</v>
      </c>
      <c r="O32" s="135">
        <f>IFERROR(VLOOKUP(B32,'[14]ฝบพ.-ฝสบ.'!$A$22:$C$27,3,0),0)</f>
        <v>0</v>
      </c>
      <c r="P32" s="135">
        <f>IFERROR(VLOOKUP(B32,[14]กบฟ.!$A$34:$C$46,3,0),0)</f>
        <v>0</v>
      </c>
      <c r="Q32" s="135">
        <f>IFERROR(VLOOKUP(B32,'[14]กรท.-กดส.'!$A$30:$C$36,3,0),0)</f>
        <v>0</v>
      </c>
      <c r="R32" s="135">
        <f>IFERROR(VLOOKUP(B32,[14]กบพ.!$A$9:$C$15,3,0),0)</f>
        <v>0</v>
      </c>
      <c r="S32" s="135">
        <f>IFERROR(VLOOKUP(B32,[14]ฝปบ.!$A$21:$C$27,3,0),0)</f>
        <v>0</v>
      </c>
      <c r="T32" s="135">
        <f>IFERROR(VLOOKUP(B32,[14]กปบ.!$A$21:$C$27,3,0),0)</f>
        <v>0</v>
      </c>
      <c r="U32" s="135">
        <f>IFERROR(VLOOKUP(B32,[14]กบษ.!$A$32:$C$38,3,0),0)</f>
        <v>0</v>
      </c>
      <c r="V32" s="135">
        <f>IFERROR(VLOOKUP(B32,[14]กสฟ.!$A$9:$C$15,3,0),0)</f>
        <v>0</v>
      </c>
      <c r="W32" s="135"/>
      <c r="X32" s="135">
        <f>IFERROR(VLOOKUP(B32,[14]ลบ.!$A$42:$C$53,3,0),0)</f>
        <v>42900</v>
      </c>
      <c r="Y32" s="135">
        <f>IFERROR(VLOOKUP(B32,'[14]CEO นว.'!$A$9:$C$14,3,0),0)</f>
        <v>0</v>
      </c>
      <c r="Z32" s="135">
        <f>IFERROR(VLOOKUP(B32,[14]นว.!$A$61:$C$72,3,0),0)</f>
        <v>67600</v>
      </c>
      <c r="AA32" s="136"/>
      <c r="AB32" s="135">
        <f>IFERROR(VLOOKUP(B32,[14]อน.!$A$53:$C$64,3,0),0)</f>
        <v>44200</v>
      </c>
      <c r="AC32" s="136"/>
      <c r="AD32" s="135">
        <f>IFERROR(VLOOKUP(B32,[14]ชน.!$A$55:$C$66,3,0),0)</f>
        <v>48100</v>
      </c>
      <c r="AE32" s="135">
        <f>IFERROR(VLOOKUP(B32,'[14]CEO สห.'!$A$10:$C$15,3,0),0)</f>
        <v>0</v>
      </c>
      <c r="AF32" s="135">
        <f>IFERROR(VLOOKUP(B32,[14]สห.!$A$51:$C$62,3,0),0)</f>
        <v>44200</v>
      </c>
      <c r="AG32" s="136"/>
      <c r="AH32" s="135">
        <f>IFERROR(VLOOKUP(B32,[14]พช.!$A$46:$C$57,3,0),0)</f>
        <v>40300</v>
      </c>
      <c r="AI32" s="135">
        <f>IFERROR(VLOOKUP(B32,[14]นผ.!$A$54:$C$65,3,0),0)</f>
        <v>22100</v>
      </c>
      <c r="AJ32" s="135">
        <f>IFERROR(VLOOKUP(B32,[14]บงส!$P$10:$R$21,3,0),0)</f>
        <v>16900</v>
      </c>
      <c r="AK32" s="135">
        <f>IFERROR(VLOOKUP(B32,[14]คสร.!$A$47:$C$58,3,0),0)</f>
        <v>29900</v>
      </c>
      <c r="AL32" s="135">
        <f>IFERROR(VLOOKUP(B32,[14]ลมส.!$A$45:$C$56,3,0),0)</f>
        <v>41600</v>
      </c>
      <c r="AM32" s="135">
        <f>IFERROR(VLOOKUP(B32,[14]ตค.!$A$43:$C$54,3,0),0)</f>
        <v>23400</v>
      </c>
      <c r="AN32" s="135">
        <f>IFERROR(VLOOKUP(B32,[14]ลยว.!$A$42:$C$53,3,0),0)</f>
        <v>23400</v>
      </c>
      <c r="AO32" s="135">
        <f>IFERROR(VLOOKUP(B32,[14]พฒ.!$A$39:$C$50,3,0),0)</f>
        <v>29900</v>
      </c>
      <c r="AP32" s="135">
        <f>IFERROR(VLOOKUP(B32,[14]ชบด.!$A$43:$C$54,3,0),0)</f>
        <v>26000</v>
      </c>
    </row>
    <row r="33" spans="2:43" x14ac:dyDescent="0.35">
      <c r="B33" s="108">
        <v>52022080</v>
      </c>
      <c r="C33" s="108" t="s">
        <v>132</v>
      </c>
      <c r="D33" s="109">
        <v>501800</v>
      </c>
      <c r="E33" s="132">
        <f t="shared" si="3"/>
        <v>1300</v>
      </c>
      <c r="F33" s="133">
        <f t="shared" si="2"/>
        <v>500500</v>
      </c>
      <c r="G33" s="134">
        <f t="shared" si="4"/>
        <v>501800</v>
      </c>
      <c r="H33" s="133">
        <f t="shared" si="5"/>
        <v>0</v>
      </c>
      <c r="I33" s="109">
        <f>IFERROR(VLOOKUP(B33,[14]สชก.!$B$26:$D$36,3,0),0)</f>
        <v>1300</v>
      </c>
      <c r="J33" s="109">
        <f>IFERROR(VLOOKUP(B33,'[14]กอก.-กสข.'!$B$79:$D$86,3,0),0)</f>
        <v>0</v>
      </c>
      <c r="K33" s="109">
        <f>IFERROR(VLOOKUP(B33,[14]ฝวบ.!$A$20:$C$25,3,0),0)</f>
        <v>0</v>
      </c>
      <c r="L33" s="135">
        <f>IFERROR(VLOOKUP(B33,[14]กบล.!$A$98:$C$104,3,0),0)</f>
        <v>0</v>
      </c>
      <c r="M33" s="135">
        <f>IFERROR(VLOOKUP(B33,[14]กวว.!$A$96:$C$102,3,0),0)</f>
        <v>0</v>
      </c>
      <c r="N33" s="135">
        <f>IFERROR(VLOOKUP(B33,'[14]กกค.-กรย.'!$A$86:$C$92,3,0),0)</f>
        <v>0</v>
      </c>
      <c r="O33" s="135">
        <f>IFERROR(VLOOKUP(B33,'[14]ฝบพ.-ฝสบ.'!$A$22:$C$27,3,0),0)</f>
        <v>0</v>
      </c>
      <c r="P33" s="135">
        <f>IFERROR(VLOOKUP(B33,[14]กบฟ.!$A$34:$C$46,3,0),0)</f>
        <v>0</v>
      </c>
      <c r="Q33" s="135">
        <f>IFERROR(VLOOKUP(B33,'[14]กรท.-กดส.'!$A$30:$C$36,3,0),0)</f>
        <v>0</v>
      </c>
      <c r="R33" s="135">
        <f>IFERROR(VLOOKUP(B33,[14]กบพ.!$A$9:$C$15,3,0),0)</f>
        <v>0</v>
      </c>
      <c r="S33" s="135">
        <f>IFERROR(VLOOKUP(B33,[14]ฝปบ.!$A$21:$C$27,3,0),0)</f>
        <v>0</v>
      </c>
      <c r="T33" s="135">
        <f>IFERROR(VLOOKUP(B33,[14]กปบ.!$A$21:$C$27,3,0),0)</f>
        <v>0</v>
      </c>
      <c r="U33" s="135">
        <f>IFERROR(VLOOKUP(B33,[14]กบษ.!$A$32:$C$38,3,0),0)</f>
        <v>0</v>
      </c>
      <c r="V33" s="135">
        <f>IFERROR(VLOOKUP(B33,[14]กสฟ.!$A$9:$C$15,3,0),0)</f>
        <v>0</v>
      </c>
      <c r="W33" s="135"/>
      <c r="X33" s="135">
        <f>IFERROR(VLOOKUP(B33,[14]ลบ.!$A$42:$C$53,3,0),0)</f>
        <v>42900</v>
      </c>
      <c r="Y33" s="135">
        <f>IFERROR(VLOOKUP(B33,'[14]CEO นว.'!$A$9:$C$14,3,0),0)</f>
        <v>0</v>
      </c>
      <c r="Z33" s="135">
        <f>IFERROR(VLOOKUP(B33,[14]นว.!$A$61:$C$72,3,0),0)</f>
        <v>67600</v>
      </c>
      <c r="AA33" s="136"/>
      <c r="AB33" s="135">
        <f>IFERROR(VLOOKUP(B33,[14]อน.!$A$53:$C$64,3,0),0)</f>
        <v>44200</v>
      </c>
      <c r="AC33" s="136"/>
      <c r="AD33" s="135">
        <f>IFERROR(VLOOKUP(B33,[14]ชน.!$A$55:$C$66,3,0),0)</f>
        <v>48100</v>
      </c>
      <c r="AE33" s="135">
        <f>IFERROR(VLOOKUP(B33,'[14]CEO สห.'!$A$10:$C$15,3,0),0)</f>
        <v>0</v>
      </c>
      <c r="AF33" s="135">
        <f>IFERROR(VLOOKUP(B33,[14]สห.!$A$51:$C$62,3,0),0)</f>
        <v>44200</v>
      </c>
      <c r="AG33" s="136"/>
      <c r="AH33" s="135">
        <f>IFERROR(VLOOKUP(B33,[14]พช.!$A$46:$C$57,3,0),0)</f>
        <v>40300</v>
      </c>
      <c r="AI33" s="135">
        <f>IFERROR(VLOOKUP(B33,[14]นผ.!$A$54:$C$65,3,0),0)</f>
        <v>22100</v>
      </c>
      <c r="AJ33" s="135">
        <f>IFERROR(VLOOKUP(B33,[14]บงส!$P$10:$R$21,3,0),0)</f>
        <v>16900</v>
      </c>
      <c r="AK33" s="135">
        <f>IFERROR(VLOOKUP(B33,[14]คสร.!$A$47:$C$58,3,0),0)</f>
        <v>29900</v>
      </c>
      <c r="AL33" s="135">
        <f>IFERROR(VLOOKUP(B33,[14]ลมส.!$A$45:$C$56,3,0),0)</f>
        <v>41600</v>
      </c>
      <c r="AM33" s="135">
        <f>IFERROR(VLOOKUP(B33,[14]ตค.!$A$43:$C$54,3,0),0)</f>
        <v>23400</v>
      </c>
      <c r="AN33" s="135">
        <f>IFERROR(VLOOKUP(B33,[14]ลยว.!$A$42:$C$53,3,0),0)</f>
        <v>23400</v>
      </c>
      <c r="AO33" s="135">
        <f>IFERROR(VLOOKUP(B33,[14]พฒ.!$A$39:$C$50,3,0),0)</f>
        <v>29900</v>
      </c>
      <c r="AP33" s="135">
        <f>IFERROR(VLOOKUP(B33,[14]ชบด.!$A$43:$C$54,3,0),0)</f>
        <v>26000</v>
      </c>
    </row>
    <row r="34" spans="2:43" x14ac:dyDescent="0.35">
      <c r="B34" s="108">
        <v>52030020</v>
      </c>
      <c r="C34" s="108" t="s">
        <v>463</v>
      </c>
      <c r="D34" s="109">
        <v>3465000</v>
      </c>
      <c r="E34" s="132">
        <f t="shared" si="3"/>
        <v>3465000</v>
      </c>
      <c r="F34" s="133">
        <f t="shared" si="2"/>
        <v>0</v>
      </c>
      <c r="G34" s="134">
        <f t="shared" si="4"/>
        <v>3465000</v>
      </c>
      <c r="H34" s="133">
        <f t="shared" si="5"/>
        <v>0</v>
      </c>
      <c r="I34" s="109">
        <f>IFERROR(VLOOKUP(B34,[14]สชก.!$B$26:$D$36,3,0),0)</f>
        <v>0</v>
      </c>
      <c r="J34" s="109">
        <f>IFERROR(VLOOKUP(B34,'[14]กอก.-กสข.'!$B$79:$D$86,3,0),0)</f>
        <v>3465000</v>
      </c>
      <c r="K34" s="109">
        <f>IFERROR(VLOOKUP(B34,[14]ฝวบ.!$A$20:$C$25,3,0),0)</f>
        <v>0</v>
      </c>
      <c r="L34" s="135">
        <f>IFERROR(VLOOKUP(B34,[14]กบล.!$A$98:$C$104,3,0),0)</f>
        <v>0</v>
      </c>
      <c r="M34" s="135">
        <f>IFERROR(VLOOKUP(B34,[14]กวว.!$A$96:$C$102,3,0),0)</f>
        <v>0</v>
      </c>
      <c r="N34" s="135">
        <f>IFERROR(VLOOKUP(B34,'[14]กกค.-กรย.'!$A$86:$C$92,3,0),0)</f>
        <v>0</v>
      </c>
      <c r="O34" s="135">
        <f>IFERROR(VLOOKUP(B34,'[14]ฝบพ.-ฝสบ.'!$A$22:$C$27,3,0),0)</f>
        <v>0</v>
      </c>
      <c r="P34" s="135">
        <f>IFERROR(VLOOKUP(B34,[14]กบฟ.!$A$34:$C$46,3,0),0)</f>
        <v>0</v>
      </c>
      <c r="Q34" s="135">
        <f>IFERROR(VLOOKUP(B34,'[14]กรท.-กดส.'!$A$30:$C$36,3,0),0)</f>
        <v>0</v>
      </c>
      <c r="R34" s="135">
        <f>IFERROR(VLOOKUP(B34,[14]กบพ.!$A$9:$C$15,3,0),0)</f>
        <v>0</v>
      </c>
      <c r="S34" s="135">
        <f>IFERROR(VLOOKUP(B34,[14]ฝปบ.!$A$21:$C$27,3,0),0)</f>
        <v>0</v>
      </c>
      <c r="T34" s="135">
        <f>IFERROR(VLOOKUP(B34,[14]กปบ.!$A$21:$C$27,3,0),0)</f>
        <v>0</v>
      </c>
      <c r="U34" s="135">
        <f>IFERROR(VLOOKUP(B34,[14]กบษ.!$A$32:$C$38,3,0),0)</f>
        <v>0</v>
      </c>
      <c r="V34" s="135">
        <f>IFERROR(VLOOKUP(B34,[14]กสฟ.!$A$9:$C$15,3,0),0)</f>
        <v>0</v>
      </c>
      <c r="W34" s="135"/>
      <c r="X34" s="135">
        <f>IFERROR(VLOOKUP(B34,[14]ลบ.!$A$42:$C$53,3,0),0)</f>
        <v>0</v>
      </c>
      <c r="Y34" s="135">
        <f>IFERROR(VLOOKUP(B34,'[14]CEO นว.'!$A$9:$C$14,3,0),0)</f>
        <v>0</v>
      </c>
      <c r="Z34" s="135">
        <f>IFERROR(VLOOKUP(B34,[14]นว.!$A$61:$C$72,3,0),0)</f>
        <v>0</v>
      </c>
      <c r="AA34" s="136"/>
      <c r="AB34" s="135">
        <f>IFERROR(VLOOKUP(B34,[14]อน.!$A$53:$C$64,3,0),0)</f>
        <v>0</v>
      </c>
      <c r="AC34" s="136"/>
      <c r="AD34" s="135">
        <f>IFERROR(VLOOKUP(B34,[14]ชน.!$A$55:$C$66,3,0),0)</f>
        <v>0</v>
      </c>
      <c r="AE34" s="135">
        <f>IFERROR(VLOOKUP(B34,'[14]CEO สห.'!$A$10:$C$15,3,0),0)</f>
        <v>0</v>
      </c>
      <c r="AF34" s="135">
        <f>IFERROR(VLOOKUP(B34,[14]สห.!$A$51:$C$62,3,0),0)</f>
        <v>0</v>
      </c>
      <c r="AG34" s="136"/>
      <c r="AH34" s="135">
        <f>IFERROR(VLOOKUP(B34,[14]พช.!$A$46:$C$57,3,0),0)</f>
        <v>0</v>
      </c>
      <c r="AI34" s="135">
        <f>IFERROR(VLOOKUP(B34,[14]นผ.!$A$54:$C$65,3,0),0)</f>
        <v>0</v>
      </c>
      <c r="AJ34" s="135">
        <f>IFERROR(VLOOKUP(B34,[14]บงส!$P$10:$R$21,3,0),0)</f>
        <v>0</v>
      </c>
      <c r="AK34" s="135">
        <f>IFERROR(VLOOKUP(B34,[14]คสร.!$A$47:$C$58,3,0),0)</f>
        <v>0</v>
      </c>
      <c r="AL34" s="135">
        <f>IFERROR(VLOOKUP(B34,[14]ลมส.!$A$45:$C$56,3,0),0)</f>
        <v>0</v>
      </c>
      <c r="AM34" s="135">
        <f>IFERROR(VLOOKUP(B34,[14]ตค.!$A$43:$C$54,3,0),0)</f>
        <v>0</v>
      </c>
      <c r="AN34" s="135">
        <f>IFERROR(VLOOKUP(B34,[14]ลยว.!$A$42:$C$53,3,0),0)</f>
        <v>0</v>
      </c>
      <c r="AO34" s="135">
        <f>IFERROR(VLOOKUP(B34,[14]พฒ.!$A$39:$C$50,3,0),0)</f>
        <v>0</v>
      </c>
      <c r="AP34" s="135">
        <f>IFERROR(VLOOKUP(B34,[14]ชบด.!$A$43:$C$54,3,0),0)</f>
        <v>0</v>
      </c>
    </row>
    <row r="35" spans="2:43" s="143" customFormat="1" x14ac:dyDescent="0.35">
      <c r="B35" s="137" t="s">
        <v>464</v>
      </c>
      <c r="C35" s="137"/>
      <c r="D35" s="138">
        <v>1195424100.5799999</v>
      </c>
      <c r="E35" s="139">
        <f t="shared" si="3"/>
        <v>314510859.24000001</v>
      </c>
      <c r="F35" s="140">
        <f t="shared" si="2"/>
        <v>880913241.33999991</v>
      </c>
      <c r="G35" s="141">
        <f t="shared" si="4"/>
        <v>1195424100.5799999</v>
      </c>
      <c r="H35" s="140">
        <f t="shared" si="5"/>
        <v>0</v>
      </c>
      <c r="I35" s="138">
        <f>SUM(I22:I34)</f>
        <v>4584202.96</v>
      </c>
      <c r="J35" s="138">
        <f>SUM(J22:J34)</f>
        <v>21059006.359999999</v>
      </c>
      <c r="K35" s="138">
        <f t="shared" ref="K35:AP35" si="6">SUM(K22:K34)</f>
        <v>6305878.4499999993</v>
      </c>
      <c r="L35" s="138">
        <f t="shared" si="6"/>
        <v>25596314.07</v>
      </c>
      <c r="M35" s="138">
        <f t="shared" si="6"/>
        <v>25694786.990000002</v>
      </c>
      <c r="N35" s="138">
        <f t="shared" si="6"/>
        <v>21842794.800000001</v>
      </c>
      <c r="O35" s="138">
        <f t="shared" si="6"/>
        <v>6147303.5599999996</v>
      </c>
      <c r="P35" s="138">
        <f t="shared" si="6"/>
        <v>46701251.339999996</v>
      </c>
      <c r="Q35" s="138">
        <f t="shared" si="6"/>
        <v>29894936.449999999</v>
      </c>
      <c r="R35" s="138">
        <f t="shared" si="6"/>
        <v>18680926.359999999</v>
      </c>
      <c r="S35" s="138">
        <f t="shared" si="6"/>
        <v>4414302.04</v>
      </c>
      <c r="T35" s="138">
        <f t="shared" si="6"/>
        <v>56137728.890000001</v>
      </c>
      <c r="U35" s="138">
        <f t="shared" si="6"/>
        <v>29342549.93</v>
      </c>
      <c r="V35" s="138">
        <f t="shared" si="6"/>
        <v>18108877.039999999</v>
      </c>
      <c r="W35" s="138"/>
      <c r="X35" s="138">
        <f t="shared" si="6"/>
        <v>67127475.669999987</v>
      </c>
      <c r="Y35" s="138">
        <f t="shared" si="6"/>
        <v>1572316.7199999997</v>
      </c>
      <c r="Z35" s="138">
        <f t="shared" si="6"/>
        <v>137999152.06999999</v>
      </c>
      <c r="AA35" s="142"/>
      <c r="AB35" s="138">
        <f t="shared" si="6"/>
        <v>78716887.820000008</v>
      </c>
      <c r="AC35" s="142"/>
      <c r="AD35" s="138">
        <f t="shared" si="6"/>
        <v>95789926.169999987</v>
      </c>
      <c r="AE35" s="138">
        <f t="shared" si="6"/>
        <v>1571877.1600000001</v>
      </c>
      <c r="AF35" s="138">
        <f t="shared" si="6"/>
        <v>77347892.450000003</v>
      </c>
      <c r="AG35" s="142"/>
      <c r="AH35" s="138">
        <f t="shared" si="6"/>
        <v>65306315.57</v>
      </c>
      <c r="AI35" s="138">
        <f t="shared" si="6"/>
        <v>32637628.469999999</v>
      </c>
      <c r="AJ35" s="138">
        <f>SUM(AJ22:AJ34)</f>
        <v>37645698.730000004</v>
      </c>
      <c r="AK35" s="138">
        <f t="shared" si="6"/>
        <v>58389775.309999995</v>
      </c>
      <c r="AL35" s="138">
        <f t="shared" si="6"/>
        <v>56959224.770000003</v>
      </c>
      <c r="AM35" s="138">
        <f t="shared" si="6"/>
        <v>42102245.969999999</v>
      </c>
      <c r="AN35" s="138">
        <f t="shared" si="6"/>
        <v>47566125.010000005</v>
      </c>
      <c r="AO35" s="138">
        <f t="shared" si="6"/>
        <v>40462453.339999996</v>
      </c>
      <c r="AP35" s="138">
        <f t="shared" si="6"/>
        <v>39718246.109999999</v>
      </c>
    </row>
    <row r="38" spans="2:43" ht="23.25" x14ac:dyDescent="0.5">
      <c r="H38" s="144" t="s">
        <v>465</v>
      </c>
      <c r="I38" s="130">
        <f>+I29/18600</f>
        <v>4</v>
      </c>
      <c r="J38" s="130">
        <f t="shared" ref="J38:AP38" si="7">+J29/18600</f>
        <v>25</v>
      </c>
      <c r="K38" s="130">
        <f t="shared" si="7"/>
        <v>4</v>
      </c>
      <c r="L38" s="130">
        <f t="shared" si="7"/>
        <v>35</v>
      </c>
      <c r="M38" s="130">
        <f t="shared" si="7"/>
        <v>35</v>
      </c>
      <c r="N38" s="130">
        <f t="shared" si="7"/>
        <v>33</v>
      </c>
      <c r="O38" s="130">
        <f t="shared" si="7"/>
        <v>5</v>
      </c>
      <c r="P38" s="145">
        <v>41</v>
      </c>
      <c r="Q38" s="130">
        <f t="shared" si="7"/>
        <v>44</v>
      </c>
      <c r="R38" s="130">
        <f t="shared" si="7"/>
        <v>23</v>
      </c>
      <c r="S38" s="130">
        <f t="shared" si="7"/>
        <v>4</v>
      </c>
      <c r="T38" s="130">
        <f t="shared" si="7"/>
        <v>88</v>
      </c>
      <c r="U38" s="130">
        <f t="shared" si="7"/>
        <v>47</v>
      </c>
      <c r="V38" s="130">
        <f t="shared" si="7"/>
        <v>26</v>
      </c>
      <c r="W38" s="130">
        <v>1</v>
      </c>
      <c r="X38" s="130">
        <f t="shared" si="7"/>
        <v>77</v>
      </c>
      <c r="Y38" s="130">
        <f t="shared" si="7"/>
        <v>1</v>
      </c>
      <c r="Z38" s="130">
        <f t="shared" si="7"/>
        <v>171</v>
      </c>
      <c r="AA38" s="130">
        <v>1</v>
      </c>
      <c r="AB38" s="130">
        <f t="shared" si="7"/>
        <v>111</v>
      </c>
      <c r="AC38" s="130">
        <v>1</v>
      </c>
      <c r="AD38" s="130">
        <f t="shared" si="7"/>
        <v>119</v>
      </c>
      <c r="AE38" s="130">
        <f t="shared" si="7"/>
        <v>1</v>
      </c>
      <c r="AF38" s="130">
        <f t="shared" si="7"/>
        <v>96</v>
      </c>
      <c r="AG38" s="130">
        <v>1</v>
      </c>
      <c r="AH38" s="130">
        <f t="shared" si="7"/>
        <v>86</v>
      </c>
      <c r="AI38" s="130">
        <f t="shared" si="7"/>
        <v>42</v>
      </c>
      <c r="AJ38" s="130">
        <f>+AJ29/18600</f>
        <v>54</v>
      </c>
      <c r="AK38" s="130">
        <f t="shared" si="7"/>
        <v>74</v>
      </c>
      <c r="AL38" s="130">
        <f t="shared" si="7"/>
        <v>75</v>
      </c>
      <c r="AM38" s="130">
        <f t="shared" si="7"/>
        <v>56</v>
      </c>
      <c r="AN38" s="130">
        <f t="shared" si="7"/>
        <v>66</v>
      </c>
      <c r="AO38" s="130">
        <f t="shared" si="7"/>
        <v>57</v>
      </c>
      <c r="AP38" s="130">
        <f t="shared" si="7"/>
        <v>58</v>
      </c>
      <c r="AQ38" s="146">
        <f>SUM(I38:AP38)</f>
        <v>1562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F3D1-6E9B-4562-B745-C207EF4C34EC}">
  <dimension ref="A1:AH39"/>
  <sheetViews>
    <sheetView topLeftCell="A28" zoomScale="70" zoomScaleNormal="70" workbookViewId="0">
      <pane xSplit="18" ySplit="4" topLeftCell="S32" activePane="bottomRight" state="frozen"/>
      <selection activeCell="A28" sqref="A28"/>
      <selection pane="topRight" activeCell="S28" sqref="S28"/>
      <selection pane="bottomLeft" activeCell="A32" sqref="A32"/>
      <selection pane="bottomRight" activeCell="B75" sqref="B75"/>
    </sheetView>
  </sheetViews>
  <sheetFormatPr defaultRowHeight="14.25" x14ac:dyDescent="0.2"/>
  <cols>
    <col min="1" max="1" width="12.42578125" style="588" customWidth="1"/>
    <col min="2" max="2" width="69.5703125" style="588" bestFit="1" customWidth="1"/>
    <col min="3" max="3" width="36" style="302" customWidth="1"/>
    <col min="4" max="4" width="24.28515625" style="302" customWidth="1"/>
    <col min="5" max="5" width="25.7109375" style="302" hidden="1" customWidth="1"/>
    <col min="6" max="6" width="27.7109375" style="302" hidden="1" customWidth="1"/>
    <col min="7" max="7" width="25.42578125" style="302" hidden="1" customWidth="1"/>
    <col min="8" max="10" width="27.7109375" style="302" hidden="1" customWidth="1"/>
    <col min="11" max="11" width="25.42578125" style="302" hidden="1" customWidth="1"/>
    <col min="12" max="14" width="27.7109375" style="302" hidden="1" customWidth="1"/>
    <col min="15" max="15" width="25.42578125" style="302" hidden="1" customWidth="1"/>
    <col min="16" max="18" width="27.7109375" style="302" hidden="1" customWidth="1"/>
    <col min="19" max="31" width="27.7109375" style="302" bestFit="1" customWidth="1"/>
    <col min="32" max="33" width="21.42578125" style="302" bestFit="1" customWidth="1"/>
    <col min="34" max="34" width="13.85546875" style="302" bestFit="1" customWidth="1"/>
    <col min="35" max="16384" width="9.140625" style="302"/>
  </cols>
  <sheetData>
    <row r="1" spans="1:33" s="567" customFormat="1" ht="26.25" x14ac:dyDescent="0.5">
      <c r="C1" s="568" t="s">
        <v>2296</v>
      </c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</row>
    <row r="2" spans="1:33" s="567" customFormat="1" ht="26.25" x14ac:dyDescent="0.5"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</row>
    <row r="3" spans="1:33" s="567" customFormat="1" ht="21" x14ac:dyDescent="0.5">
      <c r="A3" s="569" t="s">
        <v>2297</v>
      </c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</row>
    <row r="4" spans="1:33" s="573" customFormat="1" ht="21" x14ac:dyDescent="0.5">
      <c r="A4" s="793" t="s">
        <v>2298</v>
      </c>
      <c r="B4" s="793" t="s">
        <v>0</v>
      </c>
      <c r="C4" s="793" t="s">
        <v>746</v>
      </c>
      <c r="D4" s="793" t="s">
        <v>2299</v>
      </c>
      <c r="E4" s="571" t="s">
        <v>96</v>
      </c>
      <c r="F4" s="571" t="s">
        <v>2300</v>
      </c>
      <c r="G4" s="571" t="s">
        <v>38</v>
      </c>
      <c r="H4" s="571" t="s">
        <v>39</v>
      </c>
      <c r="I4" s="571" t="s">
        <v>40</v>
      </c>
      <c r="J4" s="571" t="s">
        <v>2301</v>
      </c>
      <c r="K4" s="571" t="s">
        <v>2302</v>
      </c>
      <c r="L4" s="571" t="s">
        <v>2303</v>
      </c>
      <c r="M4" s="571" t="s">
        <v>2304</v>
      </c>
      <c r="N4" s="571" t="s">
        <v>2305</v>
      </c>
      <c r="O4" s="571" t="s">
        <v>35</v>
      </c>
      <c r="P4" s="571" t="s">
        <v>36</v>
      </c>
      <c r="Q4" s="571" t="s">
        <v>37</v>
      </c>
      <c r="R4" s="571" t="s">
        <v>2306</v>
      </c>
      <c r="S4" s="572" t="s">
        <v>42</v>
      </c>
      <c r="T4" s="572" t="s">
        <v>44</v>
      </c>
      <c r="U4" s="572" t="s">
        <v>46</v>
      </c>
      <c r="V4" s="572" t="s">
        <v>48</v>
      </c>
      <c r="W4" s="572" t="s">
        <v>50</v>
      </c>
      <c r="X4" s="572" t="s">
        <v>52</v>
      </c>
      <c r="Y4" s="572" t="s">
        <v>54</v>
      </c>
      <c r="Z4" s="572" t="s">
        <v>56</v>
      </c>
      <c r="AA4" s="572" t="s">
        <v>58</v>
      </c>
      <c r="AB4" s="572" t="s">
        <v>60</v>
      </c>
      <c r="AC4" s="572" t="s">
        <v>62</v>
      </c>
      <c r="AD4" s="572" t="s">
        <v>63</v>
      </c>
      <c r="AE4" s="572" t="s">
        <v>64</v>
      </c>
      <c r="AF4" s="797" t="s">
        <v>4</v>
      </c>
      <c r="AG4" s="798"/>
    </row>
    <row r="5" spans="1:33" s="567" customFormat="1" ht="21" x14ac:dyDescent="0.5">
      <c r="A5" s="794"/>
      <c r="B5" s="794"/>
      <c r="C5" s="794"/>
      <c r="D5" s="794"/>
      <c r="E5" s="574" t="s">
        <v>2307</v>
      </c>
      <c r="F5" s="574" t="s">
        <v>2308</v>
      </c>
      <c r="G5" s="574" t="s">
        <v>2309</v>
      </c>
      <c r="H5" s="574" t="s">
        <v>2310</v>
      </c>
      <c r="I5" s="574" t="s">
        <v>2311</v>
      </c>
      <c r="J5" s="574" t="s">
        <v>2312</v>
      </c>
      <c r="K5" s="574" t="s">
        <v>2313</v>
      </c>
      <c r="L5" s="574" t="s">
        <v>2314</v>
      </c>
      <c r="M5" s="574" t="s">
        <v>2315</v>
      </c>
      <c r="N5" s="574" t="s">
        <v>2316</v>
      </c>
      <c r="O5" s="574" t="s">
        <v>2317</v>
      </c>
      <c r="P5" s="574" t="s">
        <v>2318</v>
      </c>
      <c r="Q5" s="574" t="s">
        <v>2319</v>
      </c>
      <c r="R5" s="574" t="s">
        <v>2320</v>
      </c>
      <c r="S5" s="575" t="s">
        <v>2321</v>
      </c>
      <c r="T5" s="575" t="s">
        <v>2322</v>
      </c>
      <c r="U5" s="575" t="s">
        <v>2323</v>
      </c>
      <c r="V5" s="575" t="s">
        <v>2324</v>
      </c>
      <c r="W5" s="575" t="s">
        <v>2325</v>
      </c>
      <c r="X5" s="575" t="s">
        <v>2326</v>
      </c>
      <c r="Y5" s="575" t="s">
        <v>2327</v>
      </c>
      <c r="Z5" s="575" t="s">
        <v>2328</v>
      </c>
      <c r="AA5" s="575" t="s">
        <v>2329</v>
      </c>
      <c r="AB5" s="575" t="s">
        <v>2330</v>
      </c>
      <c r="AC5" s="575" t="s">
        <v>2331</v>
      </c>
      <c r="AD5" s="575" t="s">
        <v>2332</v>
      </c>
      <c r="AE5" s="575" t="s">
        <v>2333</v>
      </c>
      <c r="AF5" s="799"/>
      <c r="AG5" s="800"/>
    </row>
    <row r="6" spans="1:33" s="567" customFormat="1" ht="21" x14ac:dyDescent="0.5">
      <c r="A6" s="795"/>
      <c r="B6" s="795"/>
      <c r="C6" s="795"/>
      <c r="D6" s="795"/>
      <c r="E6" s="576"/>
      <c r="F6" s="576" t="s">
        <v>2334</v>
      </c>
      <c r="G6" s="576"/>
      <c r="H6" s="576" t="s">
        <v>2335</v>
      </c>
      <c r="I6" s="576" t="s">
        <v>2336</v>
      </c>
      <c r="J6" s="576" t="s">
        <v>2337</v>
      </c>
      <c r="K6" s="576"/>
      <c r="L6" s="576" t="s">
        <v>2338</v>
      </c>
      <c r="M6" s="576" t="s">
        <v>2339</v>
      </c>
      <c r="N6" s="576" t="s">
        <v>2340</v>
      </c>
      <c r="O6" s="576"/>
      <c r="P6" s="576" t="s">
        <v>2341</v>
      </c>
      <c r="Q6" s="576" t="s">
        <v>2342</v>
      </c>
      <c r="R6" s="576" t="s">
        <v>2343</v>
      </c>
      <c r="S6" s="577" t="s">
        <v>2344</v>
      </c>
      <c r="T6" s="577" t="s">
        <v>2345</v>
      </c>
      <c r="U6" s="577" t="s">
        <v>2346</v>
      </c>
      <c r="V6" s="577" t="s">
        <v>2347</v>
      </c>
      <c r="W6" s="577" t="s">
        <v>2348</v>
      </c>
      <c r="X6" s="577" t="s">
        <v>2349</v>
      </c>
      <c r="Y6" s="577" t="s">
        <v>2350</v>
      </c>
      <c r="Z6" s="577" t="s">
        <v>2351</v>
      </c>
      <c r="AA6" s="577" t="s">
        <v>2352</v>
      </c>
      <c r="AB6" s="577" t="s">
        <v>2353</v>
      </c>
      <c r="AC6" s="577" t="s">
        <v>2354</v>
      </c>
      <c r="AD6" s="577" t="s">
        <v>2355</v>
      </c>
      <c r="AE6" s="577" t="s">
        <v>2356</v>
      </c>
      <c r="AF6" s="801"/>
      <c r="AG6" s="802"/>
    </row>
    <row r="7" spans="1:33" s="567" customFormat="1" ht="21" x14ac:dyDescent="0.35">
      <c r="A7" s="578">
        <v>1</v>
      </c>
      <c r="B7" s="578" t="s">
        <v>2357</v>
      </c>
      <c r="C7" s="578" t="s">
        <v>95</v>
      </c>
      <c r="D7" s="579" t="s">
        <v>2358</v>
      </c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1">
        <v>3557980000</v>
      </c>
      <c r="T7" s="581">
        <v>4580000000</v>
      </c>
      <c r="U7" s="581">
        <v>1299000000</v>
      </c>
      <c r="V7" s="581">
        <v>2103000000</v>
      </c>
      <c r="W7" s="581">
        <v>2672000000</v>
      </c>
      <c r="X7" s="581">
        <v>1468000000</v>
      </c>
      <c r="Y7" s="581">
        <v>1855000000</v>
      </c>
      <c r="Z7" s="581">
        <v>1153000000</v>
      </c>
      <c r="AA7" s="581">
        <v>885000000</v>
      </c>
      <c r="AB7" s="581">
        <v>988000000</v>
      </c>
      <c r="AC7" s="581">
        <v>613000000</v>
      </c>
      <c r="AD7" s="581">
        <v>3353000000</v>
      </c>
      <c r="AE7" s="581">
        <v>1598000000</v>
      </c>
      <c r="AF7" s="582">
        <f t="shared" ref="AF7" si="0">SUM(E7:AE7)</f>
        <v>26124980000</v>
      </c>
      <c r="AG7" s="583">
        <f t="shared" ref="AG7:AG11" si="1">ROUND((+AF7/1000000),3)</f>
        <v>26124.98</v>
      </c>
    </row>
    <row r="8" spans="1:33" s="567" customFormat="1" ht="21" x14ac:dyDescent="0.35">
      <c r="A8" s="578">
        <v>2</v>
      </c>
      <c r="B8" s="578">
        <v>41012010</v>
      </c>
      <c r="C8" s="578" t="s">
        <v>295</v>
      </c>
      <c r="D8" s="578" t="s">
        <v>2359</v>
      </c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4">
        <v>109679000</v>
      </c>
      <c r="T8" s="584">
        <v>150654000</v>
      </c>
      <c r="U8" s="584">
        <v>47060000</v>
      </c>
      <c r="V8" s="584">
        <v>45812000</v>
      </c>
      <c r="W8" s="584">
        <v>86990000</v>
      </c>
      <c r="X8" s="584">
        <v>47590000</v>
      </c>
      <c r="Y8" s="584">
        <v>59670000</v>
      </c>
      <c r="Z8" s="584">
        <v>35943000</v>
      </c>
      <c r="AA8" s="584">
        <v>29919000</v>
      </c>
      <c r="AB8" s="584">
        <v>37000000</v>
      </c>
      <c r="AC8" s="584">
        <v>19564000</v>
      </c>
      <c r="AD8" s="584">
        <v>108075000</v>
      </c>
      <c r="AE8" s="584">
        <v>46344000</v>
      </c>
      <c r="AF8" s="582">
        <f t="shared" ref="AF8:AF11" si="2">SUM(E8:AE8)</f>
        <v>824300000</v>
      </c>
      <c r="AG8" s="583">
        <f t="shared" si="1"/>
        <v>824.3</v>
      </c>
    </row>
    <row r="9" spans="1:33" s="567" customFormat="1" ht="21" x14ac:dyDescent="0.35">
      <c r="A9" s="579">
        <v>3</v>
      </c>
      <c r="B9" s="579" t="s">
        <v>77</v>
      </c>
      <c r="C9" s="585" t="s">
        <v>2360</v>
      </c>
      <c r="D9" s="579" t="s">
        <v>2361</v>
      </c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4">
        <v>25843000</v>
      </c>
      <c r="T9" s="584">
        <v>41069000</v>
      </c>
      <c r="U9" s="584">
        <v>23048000</v>
      </c>
      <c r="V9" s="584">
        <v>25740000</v>
      </c>
      <c r="W9" s="584">
        <v>14498000</v>
      </c>
      <c r="X9" s="584">
        <v>19482000</v>
      </c>
      <c r="Y9" s="584">
        <v>14045000</v>
      </c>
      <c r="Z9" s="584">
        <v>21235000</v>
      </c>
      <c r="AA9" s="584">
        <v>15825000</v>
      </c>
      <c r="AB9" s="584">
        <v>7177000</v>
      </c>
      <c r="AC9" s="584">
        <v>7169000</v>
      </c>
      <c r="AD9" s="584">
        <v>6860000</v>
      </c>
      <c r="AE9" s="584">
        <v>10453000</v>
      </c>
      <c r="AF9" s="582">
        <f t="shared" si="2"/>
        <v>232444000</v>
      </c>
      <c r="AG9" s="583">
        <f t="shared" si="1"/>
        <v>232.44399999999999</v>
      </c>
    </row>
    <row r="10" spans="1:33" s="567" customFormat="1" ht="21" x14ac:dyDescent="0.35">
      <c r="A10" s="579">
        <v>4</v>
      </c>
      <c r="B10" s="579" t="s">
        <v>78</v>
      </c>
      <c r="C10" s="579" t="s">
        <v>294</v>
      </c>
      <c r="D10" s="579" t="s">
        <v>2361</v>
      </c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4">
        <v>31187000</v>
      </c>
      <c r="T10" s="584">
        <v>23512000</v>
      </c>
      <c r="U10" s="584">
        <v>23583000</v>
      </c>
      <c r="V10" s="584">
        <v>28185000</v>
      </c>
      <c r="W10" s="584">
        <v>11692000</v>
      </c>
      <c r="X10" s="584">
        <v>21401000</v>
      </c>
      <c r="Y10" s="584">
        <v>21044000</v>
      </c>
      <c r="Z10" s="584">
        <v>18442000</v>
      </c>
      <c r="AA10" s="584">
        <v>17199000</v>
      </c>
      <c r="AB10" s="584">
        <v>4520000</v>
      </c>
      <c r="AC10" s="584">
        <v>10439000</v>
      </c>
      <c r="AD10" s="584">
        <v>12277000</v>
      </c>
      <c r="AE10" s="584">
        <v>11454000</v>
      </c>
      <c r="AF10" s="582">
        <f t="shared" si="2"/>
        <v>234935000</v>
      </c>
      <c r="AG10" s="586">
        <f t="shared" si="1"/>
        <v>234.935</v>
      </c>
    </row>
    <row r="11" spans="1:33" s="567" customFormat="1" ht="21" x14ac:dyDescent="0.35">
      <c r="A11" s="578">
        <v>5</v>
      </c>
      <c r="B11" s="578" t="s">
        <v>361</v>
      </c>
      <c r="C11" s="578" t="s">
        <v>334</v>
      </c>
      <c r="D11" s="578" t="s">
        <v>2359</v>
      </c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4">
        <v>24717000</v>
      </c>
      <c r="T11" s="584">
        <v>42976000</v>
      </c>
      <c r="U11" s="584">
        <v>32486000</v>
      </c>
      <c r="V11" s="584">
        <v>43928000</v>
      </c>
      <c r="W11" s="584">
        <v>22558000</v>
      </c>
      <c r="X11" s="584">
        <v>18868000</v>
      </c>
      <c r="Y11" s="584">
        <v>26411000</v>
      </c>
      <c r="Z11" s="584">
        <v>15509000</v>
      </c>
      <c r="AA11" s="584">
        <v>12083000</v>
      </c>
      <c r="AB11" s="584">
        <v>10626000</v>
      </c>
      <c r="AC11" s="584">
        <v>22880000</v>
      </c>
      <c r="AD11" s="584">
        <v>12519000</v>
      </c>
      <c r="AE11" s="584">
        <v>10976000</v>
      </c>
      <c r="AF11" s="582">
        <f t="shared" si="2"/>
        <v>296537000</v>
      </c>
      <c r="AG11" s="586">
        <f t="shared" si="1"/>
        <v>296.53699999999998</v>
      </c>
    </row>
    <row r="12" spans="1:33" s="573" customFormat="1" ht="21" x14ac:dyDescent="0.5">
      <c r="B12" s="796" t="s">
        <v>4</v>
      </c>
      <c r="C12" s="796"/>
      <c r="D12" s="796"/>
      <c r="E12" s="587">
        <f t="shared" ref="E12:AG12" si="3">SUM(E7:E11)</f>
        <v>0</v>
      </c>
      <c r="F12" s="587">
        <f t="shared" si="3"/>
        <v>0</v>
      </c>
      <c r="G12" s="587">
        <f t="shared" si="3"/>
        <v>0</v>
      </c>
      <c r="H12" s="587">
        <f t="shared" si="3"/>
        <v>0</v>
      </c>
      <c r="I12" s="587">
        <f t="shared" si="3"/>
        <v>0</v>
      </c>
      <c r="J12" s="587">
        <f t="shared" si="3"/>
        <v>0</v>
      </c>
      <c r="K12" s="587">
        <f t="shared" si="3"/>
        <v>0</v>
      </c>
      <c r="L12" s="587">
        <f t="shared" si="3"/>
        <v>0</v>
      </c>
      <c r="M12" s="587">
        <f t="shared" si="3"/>
        <v>0</v>
      </c>
      <c r="N12" s="587">
        <f t="shared" si="3"/>
        <v>0</v>
      </c>
      <c r="O12" s="587">
        <f t="shared" si="3"/>
        <v>0</v>
      </c>
      <c r="P12" s="587">
        <f t="shared" si="3"/>
        <v>0</v>
      </c>
      <c r="Q12" s="587">
        <f t="shared" si="3"/>
        <v>0</v>
      </c>
      <c r="R12" s="587">
        <f t="shared" si="3"/>
        <v>0</v>
      </c>
      <c r="S12" s="587">
        <f t="shared" si="3"/>
        <v>3749406000</v>
      </c>
      <c r="T12" s="587">
        <f t="shared" si="3"/>
        <v>4838211000</v>
      </c>
      <c r="U12" s="587">
        <f t="shared" si="3"/>
        <v>1425177000</v>
      </c>
      <c r="V12" s="587">
        <f t="shared" si="3"/>
        <v>2246665000</v>
      </c>
      <c r="W12" s="587">
        <f t="shared" si="3"/>
        <v>2807738000</v>
      </c>
      <c r="X12" s="587">
        <f t="shared" si="3"/>
        <v>1575341000</v>
      </c>
      <c r="Y12" s="587">
        <f t="shared" si="3"/>
        <v>1976170000</v>
      </c>
      <c r="Z12" s="587">
        <f t="shared" si="3"/>
        <v>1244129000</v>
      </c>
      <c r="AA12" s="587">
        <f t="shared" si="3"/>
        <v>960026000</v>
      </c>
      <c r="AB12" s="587">
        <f t="shared" si="3"/>
        <v>1047323000</v>
      </c>
      <c r="AC12" s="587">
        <f t="shared" si="3"/>
        <v>673052000</v>
      </c>
      <c r="AD12" s="587">
        <f t="shared" si="3"/>
        <v>3492731000</v>
      </c>
      <c r="AE12" s="587">
        <f t="shared" si="3"/>
        <v>1677227000</v>
      </c>
      <c r="AF12" s="587">
        <f t="shared" si="3"/>
        <v>27713196000</v>
      </c>
      <c r="AG12" s="587">
        <f t="shared" si="3"/>
        <v>27713.196</v>
      </c>
    </row>
    <row r="13" spans="1:33" ht="21.75" x14ac:dyDescent="0.5">
      <c r="B13" s="589"/>
    </row>
    <row r="16" spans="1:33" ht="21" x14ac:dyDescent="0.2">
      <c r="A16" s="569" t="s">
        <v>359</v>
      </c>
    </row>
    <row r="17" spans="1:34" s="573" customFormat="1" ht="21" x14ac:dyDescent="0.5">
      <c r="A17" s="793" t="s">
        <v>2298</v>
      </c>
      <c r="B17" s="793" t="s">
        <v>0</v>
      </c>
      <c r="C17" s="793" t="s">
        <v>746</v>
      </c>
      <c r="D17" s="793" t="s">
        <v>2299</v>
      </c>
      <c r="E17" s="571" t="s">
        <v>96</v>
      </c>
      <c r="F17" s="571" t="s">
        <v>2300</v>
      </c>
      <c r="G17" s="571" t="s">
        <v>38</v>
      </c>
      <c r="H17" s="571" t="s">
        <v>39</v>
      </c>
      <c r="I17" s="571" t="s">
        <v>40</v>
      </c>
      <c r="J17" s="571" t="s">
        <v>2301</v>
      </c>
      <c r="K17" s="571" t="s">
        <v>2302</v>
      </c>
      <c r="L17" s="571" t="s">
        <v>2303</v>
      </c>
      <c r="M17" s="571" t="s">
        <v>2304</v>
      </c>
      <c r="N17" s="571" t="s">
        <v>2305</v>
      </c>
      <c r="O17" s="571" t="s">
        <v>35</v>
      </c>
      <c r="P17" s="571" t="s">
        <v>36</v>
      </c>
      <c r="Q17" s="571" t="s">
        <v>37</v>
      </c>
      <c r="R17" s="571" t="s">
        <v>2306</v>
      </c>
      <c r="S17" s="572" t="s">
        <v>42</v>
      </c>
      <c r="T17" s="572" t="s">
        <v>44</v>
      </c>
      <c r="U17" s="572" t="s">
        <v>46</v>
      </c>
      <c r="V17" s="572" t="s">
        <v>48</v>
      </c>
      <c r="W17" s="572" t="s">
        <v>50</v>
      </c>
      <c r="X17" s="572" t="s">
        <v>52</v>
      </c>
      <c r="Y17" s="572" t="s">
        <v>54</v>
      </c>
      <c r="Z17" s="572" t="s">
        <v>56</v>
      </c>
      <c r="AA17" s="572" t="s">
        <v>58</v>
      </c>
      <c r="AB17" s="572" t="s">
        <v>60</v>
      </c>
      <c r="AC17" s="572" t="s">
        <v>62</v>
      </c>
      <c r="AD17" s="572" t="s">
        <v>63</v>
      </c>
      <c r="AE17" s="572" t="s">
        <v>64</v>
      </c>
      <c r="AF17" s="797" t="s">
        <v>4</v>
      </c>
      <c r="AG17" s="798"/>
    </row>
    <row r="18" spans="1:34" s="567" customFormat="1" ht="21" x14ac:dyDescent="0.5">
      <c r="A18" s="794"/>
      <c r="B18" s="794"/>
      <c r="C18" s="794"/>
      <c r="D18" s="794"/>
      <c r="E18" s="574" t="s">
        <v>2307</v>
      </c>
      <c r="F18" s="574" t="s">
        <v>2308</v>
      </c>
      <c r="G18" s="574" t="s">
        <v>2309</v>
      </c>
      <c r="H18" s="574" t="s">
        <v>2310</v>
      </c>
      <c r="I18" s="574" t="s">
        <v>2311</v>
      </c>
      <c r="J18" s="574" t="s">
        <v>2312</v>
      </c>
      <c r="K18" s="574" t="s">
        <v>2313</v>
      </c>
      <c r="L18" s="574" t="s">
        <v>2314</v>
      </c>
      <c r="M18" s="574" t="s">
        <v>2315</v>
      </c>
      <c r="N18" s="574" t="s">
        <v>2316</v>
      </c>
      <c r="O18" s="574" t="s">
        <v>2317</v>
      </c>
      <c r="P18" s="574" t="s">
        <v>2318</v>
      </c>
      <c r="Q18" s="574" t="s">
        <v>2319</v>
      </c>
      <c r="R18" s="574" t="s">
        <v>2320</v>
      </c>
      <c r="S18" s="575" t="s">
        <v>2321</v>
      </c>
      <c r="T18" s="575" t="s">
        <v>2322</v>
      </c>
      <c r="U18" s="575" t="s">
        <v>2323</v>
      </c>
      <c r="V18" s="575" t="s">
        <v>2324</v>
      </c>
      <c r="W18" s="575" t="s">
        <v>2325</v>
      </c>
      <c r="X18" s="575" t="s">
        <v>2326</v>
      </c>
      <c r="Y18" s="575" t="s">
        <v>2327</v>
      </c>
      <c r="Z18" s="575" t="s">
        <v>2328</v>
      </c>
      <c r="AA18" s="575" t="s">
        <v>2329</v>
      </c>
      <c r="AB18" s="575" t="s">
        <v>2330</v>
      </c>
      <c r="AC18" s="575" t="s">
        <v>2331</v>
      </c>
      <c r="AD18" s="575" t="s">
        <v>2332</v>
      </c>
      <c r="AE18" s="575" t="s">
        <v>2333</v>
      </c>
      <c r="AF18" s="799"/>
      <c r="AG18" s="800"/>
    </row>
    <row r="19" spans="1:34" s="567" customFormat="1" ht="21" x14ac:dyDescent="0.5">
      <c r="A19" s="795"/>
      <c r="B19" s="795"/>
      <c r="C19" s="795"/>
      <c r="D19" s="795"/>
      <c r="E19" s="576"/>
      <c r="F19" s="576" t="s">
        <v>2334</v>
      </c>
      <c r="G19" s="576"/>
      <c r="H19" s="576" t="s">
        <v>2335</v>
      </c>
      <c r="I19" s="576" t="s">
        <v>2336</v>
      </c>
      <c r="J19" s="576" t="s">
        <v>2337</v>
      </c>
      <c r="K19" s="576"/>
      <c r="L19" s="576" t="s">
        <v>2338</v>
      </c>
      <c r="M19" s="576" t="s">
        <v>2339</v>
      </c>
      <c r="N19" s="576" t="s">
        <v>2340</v>
      </c>
      <c r="O19" s="576"/>
      <c r="P19" s="576" t="s">
        <v>2341</v>
      </c>
      <c r="Q19" s="576" t="s">
        <v>2342</v>
      </c>
      <c r="R19" s="576" t="s">
        <v>2343</v>
      </c>
      <c r="S19" s="577" t="s">
        <v>2344</v>
      </c>
      <c r="T19" s="577" t="s">
        <v>2345</v>
      </c>
      <c r="U19" s="577" t="s">
        <v>2346</v>
      </c>
      <c r="V19" s="577" t="s">
        <v>2347</v>
      </c>
      <c r="W19" s="577" t="s">
        <v>2348</v>
      </c>
      <c r="X19" s="577" t="s">
        <v>2349</v>
      </c>
      <c r="Y19" s="577" t="s">
        <v>2350</v>
      </c>
      <c r="Z19" s="577" t="s">
        <v>2351</v>
      </c>
      <c r="AA19" s="577" t="s">
        <v>2352</v>
      </c>
      <c r="AB19" s="577" t="s">
        <v>2353</v>
      </c>
      <c r="AC19" s="577" t="s">
        <v>2354</v>
      </c>
      <c r="AD19" s="577" t="s">
        <v>2355</v>
      </c>
      <c r="AE19" s="577" t="s">
        <v>2356</v>
      </c>
      <c r="AF19" s="801"/>
      <c r="AG19" s="802"/>
    </row>
    <row r="20" spans="1:34" s="567" customFormat="1" ht="21" x14ac:dyDescent="0.35">
      <c r="A20" s="578">
        <v>1</v>
      </c>
      <c r="B20" s="578" t="s">
        <v>2357</v>
      </c>
      <c r="C20" s="578" t="s">
        <v>95</v>
      </c>
      <c r="D20" s="579" t="s">
        <v>2358</v>
      </c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1">
        <v>4776381000</v>
      </c>
      <c r="T20" s="581">
        <v>6792170000</v>
      </c>
      <c r="U20" s="581">
        <v>2181852000</v>
      </c>
      <c r="V20" s="581">
        <v>3405868000</v>
      </c>
      <c r="W20" s="581">
        <v>3447218000</v>
      </c>
      <c r="X20" s="581">
        <v>2280751000</v>
      </c>
      <c r="Y20" s="581">
        <v>2830124000</v>
      </c>
      <c r="Z20" s="581">
        <v>1706962000</v>
      </c>
      <c r="AA20" s="581">
        <v>1365098000</v>
      </c>
      <c r="AB20" s="581">
        <v>1523096000</v>
      </c>
      <c r="AC20" s="581">
        <v>943637000</v>
      </c>
      <c r="AD20" s="581">
        <v>4383961000</v>
      </c>
      <c r="AE20" s="581">
        <v>2191652000</v>
      </c>
      <c r="AF20" s="582">
        <f t="shared" ref="AF20" si="4">SUM(E20:AE20)</f>
        <v>37828770000</v>
      </c>
      <c r="AG20" s="583">
        <f t="shared" ref="AG20:AG24" si="5">ROUND((+AF20/1000000),3)</f>
        <v>37828.769999999997</v>
      </c>
    </row>
    <row r="21" spans="1:34" s="567" customFormat="1" ht="21" x14ac:dyDescent="0.35">
      <c r="A21" s="578">
        <v>2</v>
      </c>
      <c r="B21" s="578">
        <v>41012010</v>
      </c>
      <c r="C21" s="578" t="s">
        <v>295</v>
      </c>
      <c r="D21" s="578" t="s">
        <v>2359</v>
      </c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4">
        <v>73733000</v>
      </c>
      <c r="T21" s="584">
        <v>104324000</v>
      </c>
      <c r="U21" s="584">
        <v>33533000</v>
      </c>
      <c r="V21" s="584">
        <v>53390000</v>
      </c>
      <c r="W21" s="584">
        <v>53010000</v>
      </c>
      <c r="X21" s="584">
        <v>35044000</v>
      </c>
      <c r="Y21" s="584">
        <v>43915000</v>
      </c>
      <c r="Z21" s="584">
        <v>26415000</v>
      </c>
      <c r="AA21" s="584">
        <v>20926000</v>
      </c>
      <c r="AB21" s="584">
        <v>23981000</v>
      </c>
      <c r="AC21" s="584">
        <v>14557000</v>
      </c>
      <c r="AD21" s="584">
        <v>65859000</v>
      </c>
      <c r="AE21" s="584">
        <v>34163000</v>
      </c>
      <c r="AF21" s="582">
        <f t="shared" ref="AF21:AF24" si="6">SUM(E21:AE21)</f>
        <v>582850000</v>
      </c>
      <c r="AG21" s="583">
        <f t="shared" si="5"/>
        <v>582.85</v>
      </c>
    </row>
    <row r="22" spans="1:34" s="567" customFormat="1" ht="21" x14ac:dyDescent="0.35">
      <c r="A22" s="579">
        <v>3</v>
      </c>
      <c r="B22" s="579" t="s">
        <v>77</v>
      </c>
      <c r="C22" s="585" t="s">
        <v>2360</v>
      </c>
      <c r="D22" s="578" t="s">
        <v>2359</v>
      </c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0"/>
      <c r="Q22" s="580"/>
      <c r="R22" s="580"/>
      <c r="S22" s="584">
        <v>26132000</v>
      </c>
      <c r="T22" s="584">
        <v>43031000</v>
      </c>
      <c r="U22" s="584">
        <v>22148000</v>
      </c>
      <c r="V22" s="584">
        <v>27186000</v>
      </c>
      <c r="W22" s="584">
        <v>14905000</v>
      </c>
      <c r="X22" s="584">
        <v>21282000</v>
      </c>
      <c r="Y22" s="584">
        <v>14556000</v>
      </c>
      <c r="Z22" s="584">
        <v>21373000</v>
      </c>
      <c r="AA22" s="584">
        <v>17009000</v>
      </c>
      <c r="AB22" s="584">
        <v>7510000</v>
      </c>
      <c r="AC22" s="584">
        <v>7560000</v>
      </c>
      <c r="AD22" s="584">
        <v>7450000</v>
      </c>
      <c r="AE22" s="584">
        <v>10818000</v>
      </c>
      <c r="AF22" s="582">
        <f t="shared" si="6"/>
        <v>240960000</v>
      </c>
      <c r="AG22" s="583">
        <f t="shared" si="5"/>
        <v>240.96</v>
      </c>
    </row>
    <row r="23" spans="1:34" s="567" customFormat="1" ht="21" x14ac:dyDescent="0.35">
      <c r="A23" s="579">
        <v>4</v>
      </c>
      <c r="B23" s="579" t="s">
        <v>78</v>
      </c>
      <c r="C23" s="579" t="s">
        <v>294</v>
      </c>
      <c r="D23" s="578" t="s">
        <v>2359</v>
      </c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0"/>
      <c r="Q23" s="580"/>
      <c r="R23" s="580"/>
      <c r="S23" s="584">
        <v>25596000</v>
      </c>
      <c r="T23" s="584">
        <v>44641000</v>
      </c>
      <c r="U23" s="584">
        <v>21812000</v>
      </c>
      <c r="V23" s="584">
        <v>28211000</v>
      </c>
      <c r="W23" s="584">
        <v>14724000</v>
      </c>
      <c r="X23" s="584">
        <v>21717000</v>
      </c>
      <c r="Y23" s="584">
        <v>16460000</v>
      </c>
      <c r="Z23" s="584">
        <v>20959000</v>
      </c>
      <c r="AA23" s="584">
        <v>16701000</v>
      </c>
      <c r="AB23" s="584">
        <v>7367000</v>
      </c>
      <c r="AC23" s="584">
        <v>7509000</v>
      </c>
      <c r="AD23" s="584">
        <v>7312000</v>
      </c>
      <c r="AE23" s="584">
        <v>10624000</v>
      </c>
      <c r="AF23" s="582">
        <f t="shared" si="6"/>
        <v>243633000</v>
      </c>
      <c r="AG23" s="586">
        <f t="shared" si="5"/>
        <v>243.63300000000001</v>
      </c>
    </row>
    <row r="24" spans="1:34" s="567" customFormat="1" ht="21" x14ac:dyDescent="0.35">
      <c r="A24" s="578">
        <v>5</v>
      </c>
      <c r="B24" s="578" t="s">
        <v>361</v>
      </c>
      <c r="C24" s="578" t="s">
        <v>334</v>
      </c>
      <c r="D24" s="578" t="s">
        <v>2359</v>
      </c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  <c r="S24" s="584">
        <v>28987000</v>
      </c>
      <c r="T24" s="584">
        <v>46484000</v>
      </c>
      <c r="U24" s="584">
        <v>27758000</v>
      </c>
      <c r="V24" s="584">
        <v>45271000</v>
      </c>
      <c r="W24" s="584">
        <v>28872000</v>
      </c>
      <c r="X24" s="584">
        <v>32102000</v>
      </c>
      <c r="Y24" s="584">
        <v>20765000</v>
      </c>
      <c r="Z24" s="584">
        <v>17622000</v>
      </c>
      <c r="AA24" s="584">
        <v>23104000</v>
      </c>
      <c r="AB24" s="584">
        <v>16664000</v>
      </c>
      <c r="AC24" s="584">
        <v>22672000</v>
      </c>
      <c r="AD24" s="584">
        <v>6163000</v>
      </c>
      <c r="AE24" s="584">
        <v>17887000</v>
      </c>
      <c r="AF24" s="582">
        <f t="shared" si="6"/>
        <v>334351000</v>
      </c>
      <c r="AG24" s="586">
        <f t="shared" si="5"/>
        <v>334.351</v>
      </c>
    </row>
    <row r="25" spans="1:34" s="573" customFormat="1" ht="21" x14ac:dyDescent="0.5">
      <c r="B25" s="796" t="s">
        <v>4</v>
      </c>
      <c r="C25" s="796"/>
      <c r="D25" s="796"/>
      <c r="E25" s="587">
        <f t="shared" ref="E25:AG25" si="7">SUM(E20:E24)</f>
        <v>0</v>
      </c>
      <c r="F25" s="587">
        <f t="shared" si="7"/>
        <v>0</v>
      </c>
      <c r="G25" s="587">
        <f t="shared" si="7"/>
        <v>0</v>
      </c>
      <c r="H25" s="587">
        <f t="shared" si="7"/>
        <v>0</v>
      </c>
      <c r="I25" s="587">
        <f t="shared" si="7"/>
        <v>0</v>
      </c>
      <c r="J25" s="587">
        <f t="shared" si="7"/>
        <v>0</v>
      </c>
      <c r="K25" s="587">
        <f t="shared" si="7"/>
        <v>0</v>
      </c>
      <c r="L25" s="587">
        <f t="shared" si="7"/>
        <v>0</v>
      </c>
      <c r="M25" s="587">
        <f t="shared" si="7"/>
        <v>0</v>
      </c>
      <c r="N25" s="587">
        <f t="shared" si="7"/>
        <v>0</v>
      </c>
      <c r="O25" s="587">
        <f t="shared" si="7"/>
        <v>0</v>
      </c>
      <c r="P25" s="587">
        <f t="shared" si="7"/>
        <v>0</v>
      </c>
      <c r="Q25" s="587">
        <f t="shared" si="7"/>
        <v>0</v>
      </c>
      <c r="R25" s="587">
        <f t="shared" si="7"/>
        <v>0</v>
      </c>
      <c r="S25" s="587">
        <f t="shared" si="7"/>
        <v>4930829000</v>
      </c>
      <c r="T25" s="587">
        <f t="shared" si="7"/>
        <v>7030650000</v>
      </c>
      <c r="U25" s="587">
        <f t="shared" si="7"/>
        <v>2287103000</v>
      </c>
      <c r="V25" s="587">
        <f t="shared" si="7"/>
        <v>3559926000</v>
      </c>
      <c r="W25" s="587">
        <f t="shared" si="7"/>
        <v>3558729000</v>
      </c>
      <c r="X25" s="587">
        <f t="shared" si="7"/>
        <v>2390896000</v>
      </c>
      <c r="Y25" s="587">
        <f t="shared" si="7"/>
        <v>2925820000</v>
      </c>
      <c r="Z25" s="587">
        <f t="shared" si="7"/>
        <v>1793331000</v>
      </c>
      <c r="AA25" s="587">
        <f t="shared" si="7"/>
        <v>1442838000</v>
      </c>
      <c r="AB25" s="587">
        <f t="shared" si="7"/>
        <v>1578618000</v>
      </c>
      <c r="AC25" s="587">
        <f t="shared" si="7"/>
        <v>995935000</v>
      </c>
      <c r="AD25" s="587">
        <f t="shared" si="7"/>
        <v>4470745000</v>
      </c>
      <c r="AE25" s="587">
        <f t="shared" si="7"/>
        <v>2265144000</v>
      </c>
      <c r="AF25" s="587">
        <f t="shared" si="7"/>
        <v>39230564000</v>
      </c>
      <c r="AG25" s="587">
        <f t="shared" si="7"/>
        <v>39230.563999999998</v>
      </c>
    </row>
    <row r="28" spans="1:34" ht="21" x14ac:dyDescent="0.2">
      <c r="A28" s="569">
        <v>2568</v>
      </c>
    </row>
    <row r="29" spans="1:34" s="573" customFormat="1" ht="21" x14ac:dyDescent="0.5">
      <c r="A29" s="793" t="s">
        <v>2298</v>
      </c>
      <c r="B29" s="793" t="s">
        <v>0</v>
      </c>
      <c r="C29" s="793" t="s">
        <v>746</v>
      </c>
      <c r="D29" s="793" t="s">
        <v>2299</v>
      </c>
      <c r="E29" s="571" t="s">
        <v>96</v>
      </c>
      <c r="F29" s="571" t="s">
        <v>2300</v>
      </c>
      <c r="G29" s="571" t="s">
        <v>38</v>
      </c>
      <c r="H29" s="571" t="s">
        <v>39</v>
      </c>
      <c r="I29" s="571" t="s">
        <v>40</v>
      </c>
      <c r="J29" s="571" t="s">
        <v>2301</v>
      </c>
      <c r="K29" s="571" t="s">
        <v>2302</v>
      </c>
      <c r="L29" s="571" t="s">
        <v>2303</v>
      </c>
      <c r="M29" s="571" t="s">
        <v>2304</v>
      </c>
      <c r="N29" s="571" t="s">
        <v>2305</v>
      </c>
      <c r="O29" s="571" t="s">
        <v>35</v>
      </c>
      <c r="P29" s="571" t="s">
        <v>36</v>
      </c>
      <c r="Q29" s="571" t="s">
        <v>37</v>
      </c>
      <c r="R29" s="571" t="s">
        <v>2306</v>
      </c>
      <c r="S29" s="572" t="s">
        <v>42</v>
      </c>
      <c r="T29" s="572" t="s">
        <v>44</v>
      </c>
      <c r="U29" s="572" t="s">
        <v>46</v>
      </c>
      <c r="V29" s="572" t="s">
        <v>48</v>
      </c>
      <c r="W29" s="572" t="s">
        <v>50</v>
      </c>
      <c r="X29" s="572" t="s">
        <v>52</v>
      </c>
      <c r="Y29" s="572" t="s">
        <v>54</v>
      </c>
      <c r="Z29" s="572" t="s">
        <v>466</v>
      </c>
      <c r="AA29" s="572" t="s">
        <v>56</v>
      </c>
      <c r="AB29" s="572" t="s">
        <v>58</v>
      </c>
      <c r="AC29" s="572" t="s">
        <v>60</v>
      </c>
      <c r="AD29" s="572" t="s">
        <v>62</v>
      </c>
      <c r="AE29" s="572" t="s">
        <v>63</v>
      </c>
      <c r="AF29" s="572" t="s">
        <v>64</v>
      </c>
      <c r="AG29" s="797" t="s">
        <v>4</v>
      </c>
      <c r="AH29" s="798"/>
    </row>
    <row r="30" spans="1:34" s="567" customFormat="1" ht="21" x14ac:dyDescent="0.5">
      <c r="A30" s="794"/>
      <c r="B30" s="794"/>
      <c r="C30" s="794"/>
      <c r="D30" s="794"/>
      <c r="E30" s="574" t="s">
        <v>2307</v>
      </c>
      <c r="F30" s="574" t="s">
        <v>2308</v>
      </c>
      <c r="G30" s="574" t="s">
        <v>2309</v>
      </c>
      <c r="H30" s="574" t="s">
        <v>2310</v>
      </c>
      <c r="I30" s="574" t="s">
        <v>2311</v>
      </c>
      <c r="J30" s="574" t="s">
        <v>2312</v>
      </c>
      <c r="K30" s="574" t="s">
        <v>2313</v>
      </c>
      <c r="L30" s="574" t="s">
        <v>2314</v>
      </c>
      <c r="M30" s="574" t="s">
        <v>2315</v>
      </c>
      <c r="N30" s="574" t="s">
        <v>2316</v>
      </c>
      <c r="O30" s="574" t="s">
        <v>2317</v>
      </c>
      <c r="P30" s="574" t="s">
        <v>2318</v>
      </c>
      <c r="Q30" s="574" t="s">
        <v>2319</v>
      </c>
      <c r="R30" s="574" t="s">
        <v>2320</v>
      </c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799"/>
      <c r="AH30" s="800"/>
    </row>
    <row r="31" spans="1:34" s="567" customFormat="1" ht="21" x14ac:dyDescent="0.5">
      <c r="A31" s="795"/>
      <c r="B31" s="795"/>
      <c r="C31" s="795"/>
      <c r="D31" s="795"/>
      <c r="E31" s="576"/>
      <c r="F31" s="576" t="s">
        <v>2334</v>
      </c>
      <c r="G31" s="576"/>
      <c r="H31" s="576" t="s">
        <v>2335</v>
      </c>
      <c r="I31" s="576" t="s">
        <v>2336</v>
      </c>
      <c r="J31" s="576" t="s">
        <v>2337</v>
      </c>
      <c r="K31" s="576"/>
      <c r="L31" s="576" t="s">
        <v>2338</v>
      </c>
      <c r="M31" s="576" t="s">
        <v>2339</v>
      </c>
      <c r="N31" s="576" t="s">
        <v>2340</v>
      </c>
      <c r="O31" s="576"/>
      <c r="P31" s="576" t="s">
        <v>2341</v>
      </c>
      <c r="Q31" s="576" t="s">
        <v>2342</v>
      </c>
      <c r="R31" s="576" t="s">
        <v>2343</v>
      </c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7"/>
      <c r="AD31" s="577"/>
      <c r="AE31" s="577"/>
      <c r="AF31" s="577"/>
      <c r="AG31" s="801"/>
      <c r="AH31" s="802"/>
    </row>
    <row r="32" spans="1:34" s="567" customFormat="1" ht="21" x14ac:dyDescent="0.35">
      <c r="A32" s="578">
        <v>1</v>
      </c>
      <c r="B32" s="578" t="s">
        <v>423</v>
      </c>
      <c r="C32" s="578" t="s">
        <v>95</v>
      </c>
      <c r="D32" s="579" t="s">
        <v>2362</v>
      </c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1">
        <v>3867000000</v>
      </c>
      <c r="T32" s="581">
        <v>5706150000</v>
      </c>
      <c r="U32" s="581">
        <v>1849000000</v>
      </c>
      <c r="V32" s="581">
        <v>2942000000</v>
      </c>
      <c r="W32" s="581">
        <v>2754000000</v>
      </c>
      <c r="X32" s="581">
        <v>1875000000</v>
      </c>
      <c r="Y32" s="581">
        <v>441877898.34582144</v>
      </c>
      <c r="Z32" s="581">
        <v>1931122101.6541786</v>
      </c>
      <c r="AA32" s="581">
        <v>1416000000</v>
      </c>
      <c r="AB32" s="581">
        <v>1131000000</v>
      </c>
      <c r="AC32" s="581">
        <v>1195000000</v>
      </c>
      <c r="AD32" s="581">
        <v>840000000</v>
      </c>
      <c r="AE32" s="581">
        <v>3044000000</v>
      </c>
      <c r="AF32" s="581">
        <v>1810000000</v>
      </c>
      <c r="AG32" s="582">
        <f>SUM(E32:AF32)</f>
        <v>30802150000</v>
      </c>
      <c r="AH32" s="583">
        <f t="shared" ref="AH32:AH36" si="8">ROUND((+AG32/1000000),3)</f>
        <v>30802.15</v>
      </c>
    </row>
    <row r="33" spans="1:34" s="567" customFormat="1" ht="21" x14ac:dyDescent="0.35">
      <c r="A33" s="578">
        <v>2</v>
      </c>
      <c r="B33" s="578" t="s">
        <v>372</v>
      </c>
      <c r="C33" s="578" t="s">
        <v>295</v>
      </c>
      <c r="D33" s="578" t="s">
        <v>2363</v>
      </c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4">
        <v>73107000</v>
      </c>
      <c r="T33" s="584">
        <v>98761000</v>
      </c>
      <c r="U33" s="584">
        <v>33273000</v>
      </c>
      <c r="V33" s="584">
        <v>53336000</v>
      </c>
      <c r="W33" s="584">
        <v>54083000</v>
      </c>
      <c r="X33" s="584">
        <v>34251000</v>
      </c>
      <c r="Y33" s="584">
        <v>8162000</v>
      </c>
      <c r="Z33" s="584">
        <v>35311000</v>
      </c>
      <c r="AA33" s="584">
        <v>25941000</v>
      </c>
      <c r="AB33" s="584">
        <v>20661000</v>
      </c>
      <c r="AC33" s="584">
        <v>23084000</v>
      </c>
      <c r="AD33" s="584">
        <v>14846000</v>
      </c>
      <c r="AE33" s="584">
        <v>62313000</v>
      </c>
      <c r="AF33" s="584">
        <v>33561000</v>
      </c>
      <c r="AG33" s="582">
        <f>SUM(E33:AF33)</f>
        <v>570690000</v>
      </c>
      <c r="AH33" s="583">
        <f t="shared" si="8"/>
        <v>570.69000000000005</v>
      </c>
    </row>
    <row r="34" spans="1:34" s="567" customFormat="1" ht="21" x14ac:dyDescent="0.35">
      <c r="A34" s="579">
        <v>3</v>
      </c>
      <c r="B34" s="579" t="s">
        <v>424</v>
      </c>
      <c r="C34" s="585" t="s">
        <v>2360</v>
      </c>
      <c r="D34" s="578" t="s">
        <v>2363</v>
      </c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0"/>
      <c r="Q34" s="580"/>
      <c r="R34" s="580"/>
      <c r="S34" s="584">
        <v>28557000</v>
      </c>
      <c r="T34" s="584">
        <v>47996000</v>
      </c>
      <c r="U34" s="584">
        <v>24336000</v>
      </c>
      <c r="V34" s="584">
        <v>29832000</v>
      </c>
      <c r="W34" s="584">
        <v>16487000</v>
      </c>
      <c r="X34" s="584">
        <v>23387000</v>
      </c>
      <c r="Y34" s="584">
        <v>4984000</v>
      </c>
      <c r="Z34" s="584">
        <v>9710000</v>
      </c>
      <c r="AA34" s="584">
        <v>23178000</v>
      </c>
      <c r="AB34" s="584">
        <v>18671000</v>
      </c>
      <c r="AC34" s="584">
        <v>8247000</v>
      </c>
      <c r="AD34" s="584">
        <v>8480000</v>
      </c>
      <c r="AE34" s="584">
        <v>8613000</v>
      </c>
      <c r="AF34" s="584">
        <v>12001000</v>
      </c>
      <c r="AG34" s="582">
        <f>SUM(E34:AF34)</f>
        <v>264479000</v>
      </c>
      <c r="AH34" s="583">
        <f t="shared" si="8"/>
        <v>264.47899999999998</v>
      </c>
    </row>
    <row r="35" spans="1:34" s="567" customFormat="1" ht="21" x14ac:dyDescent="0.35">
      <c r="A35" s="579">
        <v>4</v>
      </c>
      <c r="B35" s="579" t="s">
        <v>78</v>
      </c>
      <c r="C35" s="579" t="s">
        <v>294</v>
      </c>
      <c r="D35" s="578" t="s">
        <v>2363</v>
      </c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580"/>
      <c r="S35" s="584">
        <v>21668000</v>
      </c>
      <c r="T35" s="584">
        <v>60606000</v>
      </c>
      <c r="U35" s="584">
        <v>23797000</v>
      </c>
      <c r="V35" s="584">
        <v>3456000</v>
      </c>
      <c r="W35" s="584">
        <v>30722000</v>
      </c>
      <c r="X35" s="584">
        <v>19820000</v>
      </c>
      <c r="Y35" s="584">
        <v>2715000</v>
      </c>
      <c r="Z35" s="584">
        <v>21619000</v>
      </c>
      <c r="AA35" s="584">
        <v>15678000</v>
      </c>
      <c r="AB35" s="584">
        <v>21245000</v>
      </c>
      <c r="AC35" s="584">
        <v>12778000</v>
      </c>
      <c r="AD35" s="584">
        <v>11639000</v>
      </c>
      <c r="AE35" s="584">
        <v>13242000</v>
      </c>
      <c r="AF35" s="584">
        <v>13117000</v>
      </c>
      <c r="AG35" s="582">
        <f>SUM(E35:AF35)</f>
        <v>272102000</v>
      </c>
      <c r="AH35" s="586">
        <f t="shared" si="8"/>
        <v>272.10199999999998</v>
      </c>
    </row>
    <row r="36" spans="1:34" s="567" customFormat="1" ht="21" x14ac:dyDescent="0.35">
      <c r="A36" s="578">
        <v>5</v>
      </c>
      <c r="B36" s="578" t="s">
        <v>425</v>
      </c>
      <c r="C36" s="578" t="s">
        <v>334</v>
      </c>
      <c r="D36" s="578" t="s">
        <v>2363</v>
      </c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580"/>
      <c r="S36" s="584">
        <v>38035000</v>
      </c>
      <c r="T36" s="584">
        <v>60745000</v>
      </c>
      <c r="U36" s="584">
        <v>37490000</v>
      </c>
      <c r="V36" s="584">
        <v>43258000</v>
      </c>
      <c r="W36" s="584">
        <v>50371000</v>
      </c>
      <c r="X36" s="584">
        <v>24597000</v>
      </c>
      <c r="Y36" s="584">
        <v>4956000</v>
      </c>
      <c r="Z36" s="584">
        <v>25965000</v>
      </c>
      <c r="AA36" s="584">
        <v>17727000</v>
      </c>
      <c r="AB36" s="584">
        <v>15650000</v>
      </c>
      <c r="AC36" s="584">
        <v>11710000</v>
      </c>
      <c r="AD36" s="584">
        <v>20196000</v>
      </c>
      <c r="AE36" s="584">
        <v>15944000</v>
      </c>
      <c r="AF36" s="584">
        <v>15927000</v>
      </c>
      <c r="AG36" s="582">
        <f>SUM(E36:AF36)</f>
        <v>382571000</v>
      </c>
      <c r="AH36" s="586">
        <f t="shared" si="8"/>
        <v>382.57100000000003</v>
      </c>
    </row>
    <row r="37" spans="1:34" s="573" customFormat="1" ht="21" x14ac:dyDescent="0.5">
      <c r="B37" s="796" t="s">
        <v>4</v>
      </c>
      <c r="C37" s="796"/>
      <c r="D37" s="796"/>
      <c r="E37" s="587">
        <f t="shared" ref="E37:AH37" si="9">SUM(E32:E36)</f>
        <v>0</v>
      </c>
      <c r="F37" s="587">
        <f t="shared" si="9"/>
        <v>0</v>
      </c>
      <c r="G37" s="587">
        <f t="shared" si="9"/>
        <v>0</v>
      </c>
      <c r="H37" s="587">
        <f t="shared" si="9"/>
        <v>0</v>
      </c>
      <c r="I37" s="587">
        <f t="shared" si="9"/>
        <v>0</v>
      </c>
      <c r="J37" s="587">
        <f t="shared" si="9"/>
        <v>0</v>
      </c>
      <c r="K37" s="587">
        <f t="shared" si="9"/>
        <v>0</v>
      </c>
      <c r="L37" s="587">
        <f t="shared" si="9"/>
        <v>0</v>
      </c>
      <c r="M37" s="587">
        <f t="shared" si="9"/>
        <v>0</v>
      </c>
      <c r="N37" s="587">
        <f t="shared" si="9"/>
        <v>0</v>
      </c>
      <c r="O37" s="587">
        <f t="shared" si="9"/>
        <v>0</v>
      </c>
      <c r="P37" s="587">
        <f t="shared" si="9"/>
        <v>0</v>
      </c>
      <c r="Q37" s="587">
        <f t="shared" si="9"/>
        <v>0</v>
      </c>
      <c r="R37" s="587">
        <f t="shared" si="9"/>
        <v>0</v>
      </c>
      <c r="S37" s="587">
        <f t="shared" si="9"/>
        <v>4028367000</v>
      </c>
      <c r="T37" s="587">
        <f t="shared" si="9"/>
        <v>5974258000</v>
      </c>
      <c r="U37" s="587">
        <f t="shared" si="9"/>
        <v>1967896000</v>
      </c>
      <c r="V37" s="587">
        <f t="shared" si="9"/>
        <v>3071882000</v>
      </c>
      <c r="W37" s="587">
        <f t="shared" si="9"/>
        <v>2905663000</v>
      </c>
      <c r="X37" s="587">
        <f t="shared" si="9"/>
        <v>1977055000</v>
      </c>
      <c r="Y37" s="587">
        <f t="shared" si="9"/>
        <v>462694898.34582144</v>
      </c>
      <c r="Z37" s="587">
        <f t="shared" si="9"/>
        <v>2023727101.6541786</v>
      </c>
      <c r="AA37" s="587">
        <f t="shared" si="9"/>
        <v>1498524000</v>
      </c>
      <c r="AB37" s="587">
        <f t="shared" si="9"/>
        <v>1207227000</v>
      </c>
      <c r="AC37" s="587">
        <f t="shared" si="9"/>
        <v>1250819000</v>
      </c>
      <c r="AD37" s="587">
        <f t="shared" si="9"/>
        <v>895161000</v>
      </c>
      <c r="AE37" s="587">
        <f t="shared" si="9"/>
        <v>3144112000</v>
      </c>
      <c r="AF37" s="587">
        <f t="shared" si="9"/>
        <v>1884606000</v>
      </c>
      <c r="AG37" s="587">
        <f t="shared" si="9"/>
        <v>32291992000</v>
      </c>
      <c r="AH37" s="590">
        <f t="shared" si="9"/>
        <v>32291.991999999998</v>
      </c>
    </row>
    <row r="39" spans="1:34" ht="21.75" x14ac:dyDescent="0.5"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</row>
  </sheetData>
  <mergeCells count="18">
    <mergeCell ref="D4:D6"/>
    <mergeCell ref="AF4:AG6"/>
    <mergeCell ref="AG29:AH31"/>
    <mergeCell ref="B37:D37"/>
    <mergeCell ref="AF17:AG19"/>
    <mergeCell ref="B12:D12"/>
    <mergeCell ref="D17:D19"/>
    <mergeCell ref="A29:A31"/>
    <mergeCell ref="B29:B31"/>
    <mergeCell ref="C29:C31"/>
    <mergeCell ref="D29:D31"/>
    <mergeCell ref="B25:D25"/>
    <mergeCell ref="A4:A6"/>
    <mergeCell ref="B4:B6"/>
    <mergeCell ref="A17:A19"/>
    <mergeCell ref="B17:B19"/>
    <mergeCell ref="C17:C19"/>
    <mergeCell ref="C4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3C18-3B8E-45EC-9C11-5576B771333B}">
  <sheetPr>
    <tabColor rgb="FFFFEFEF"/>
  </sheetPr>
  <dimension ref="A1:E28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L7" sqref="L7"/>
    </sheetView>
  </sheetViews>
  <sheetFormatPr defaultRowHeight="22.5" x14ac:dyDescent="0.45"/>
  <cols>
    <col min="1" max="1" width="18" style="390" customWidth="1"/>
    <col min="2" max="2" width="9.140625" style="390"/>
    <col min="3" max="3" width="43.5703125" style="390" customWidth="1"/>
    <col min="4" max="4" width="29.7109375" style="390" customWidth="1"/>
    <col min="5" max="5" width="20.140625" style="302" customWidth="1"/>
    <col min="6" max="16384" width="9.140625" style="302"/>
  </cols>
  <sheetData>
    <row r="1" spans="1:4" ht="26.25" x14ac:dyDescent="0.55000000000000004">
      <c r="A1" s="721" t="s">
        <v>2288</v>
      </c>
      <c r="B1" s="721"/>
      <c r="C1" s="721"/>
      <c r="D1" s="721"/>
    </row>
    <row r="2" spans="1:4" ht="26.25" x14ac:dyDescent="0.55000000000000004">
      <c r="A2" s="721" t="s">
        <v>2382</v>
      </c>
      <c r="B2" s="721"/>
      <c r="C2" s="721"/>
      <c r="D2" s="721"/>
    </row>
    <row r="3" spans="1:4" ht="26.25" x14ac:dyDescent="0.55000000000000004">
      <c r="A3" s="721" t="s">
        <v>886</v>
      </c>
      <c r="B3" s="721"/>
      <c r="C3" s="721"/>
      <c r="D3" s="721"/>
    </row>
    <row r="4" spans="1:4" ht="25.5" x14ac:dyDescent="0.5">
      <c r="A4" s="309" t="s">
        <v>887</v>
      </c>
      <c r="B4" s="391"/>
      <c r="C4" s="391"/>
      <c r="D4" s="392"/>
    </row>
    <row r="5" spans="1:4" ht="25.5" x14ac:dyDescent="0.5">
      <c r="A5" s="309" t="s">
        <v>888</v>
      </c>
      <c r="B5" s="396"/>
      <c r="C5" s="396"/>
      <c r="D5" s="313"/>
    </row>
    <row r="6" spans="1:4" ht="25.5" x14ac:dyDescent="0.5">
      <c r="A6" s="399" t="s">
        <v>741</v>
      </c>
      <c r="B6" s="722"/>
      <c r="C6" s="723"/>
      <c r="D6" s="400"/>
    </row>
    <row r="7" spans="1:4" ht="23.25" x14ac:dyDescent="0.35">
      <c r="A7" s="406" t="s">
        <v>0</v>
      </c>
      <c r="B7" s="724"/>
      <c r="C7" s="725"/>
      <c r="D7" s="407" t="s">
        <v>2378</v>
      </c>
    </row>
    <row r="8" spans="1:4" ht="23.25" x14ac:dyDescent="0.35">
      <c r="A8" s="411"/>
      <c r="B8" s="413"/>
      <c r="C8" s="414"/>
      <c r="D8" s="594" t="s">
        <v>2370</v>
      </c>
    </row>
    <row r="9" spans="1:4" ht="23.25" x14ac:dyDescent="0.45">
      <c r="A9" s="434">
        <v>52010030</v>
      </c>
      <c r="B9" s="436" t="s">
        <v>102</v>
      </c>
      <c r="C9" s="437"/>
      <c r="D9" s="438">
        <v>267000</v>
      </c>
    </row>
    <row r="10" spans="1:4" ht="23.25" x14ac:dyDescent="0.45">
      <c r="A10" s="434">
        <v>52010990</v>
      </c>
      <c r="B10" s="436" t="s">
        <v>107</v>
      </c>
      <c r="C10" s="437"/>
      <c r="D10" s="438">
        <v>59700</v>
      </c>
    </row>
    <row r="11" spans="1:4" ht="23.25" x14ac:dyDescent="0.45">
      <c r="A11" s="434">
        <v>52012020</v>
      </c>
      <c r="B11" s="436" t="s">
        <v>110</v>
      </c>
      <c r="C11" s="437"/>
      <c r="D11" s="438">
        <v>500000</v>
      </c>
    </row>
    <row r="12" spans="1:4" ht="23.25" x14ac:dyDescent="0.45">
      <c r="A12" s="434">
        <v>52012050</v>
      </c>
      <c r="B12" s="436" t="s">
        <v>113</v>
      </c>
      <c r="C12" s="437"/>
      <c r="D12" s="438">
        <v>1278300</v>
      </c>
    </row>
    <row r="13" spans="1:4" ht="23.25" x14ac:dyDescent="0.45">
      <c r="A13" s="434">
        <v>52020020</v>
      </c>
      <c r="B13" s="436" t="s">
        <v>121</v>
      </c>
      <c r="C13" s="437"/>
      <c r="D13" s="438">
        <v>10000</v>
      </c>
    </row>
    <row r="14" spans="1:4" ht="23.25" x14ac:dyDescent="0.45">
      <c r="A14" s="434">
        <v>52020030</v>
      </c>
      <c r="B14" s="436" t="s">
        <v>122</v>
      </c>
      <c r="C14" s="437"/>
      <c r="D14" s="438">
        <v>55000</v>
      </c>
    </row>
    <row r="15" spans="1:4" ht="23.25" x14ac:dyDescent="0.45">
      <c r="A15" s="434">
        <v>52022010</v>
      </c>
      <c r="B15" s="436" t="s">
        <v>126</v>
      </c>
      <c r="C15" s="437"/>
      <c r="D15" s="438">
        <v>1000</v>
      </c>
    </row>
    <row r="16" spans="1:4" ht="23.25" x14ac:dyDescent="0.45">
      <c r="A16" s="434">
        <v>52022020</v>
      </c>
      <c r="B16" s="436" t="s">
        <v>127</v>
      </c>
      <c r="C16" s="437"/>
      <c r="D16" s="438">
        <v>43600</v>
      </c>
    </row>
    <row r="17" spans="1:5" ht="23.25" x14ac:dyDescent="0.45">
      <c r="A17" s="434">
        <v>52022030</v>
      </c>
      <c r="B17" s="436" t="s">
        <v>128</v>
      </c>
      <c r="C17" s="437"/>
      <c r="D17" s="438">
        <v>145000</v>
      </c>
    </row>
    <row r="18" spans="1:5" ht="23.25" x14ac:dyDescent="0.45">
      <c r="A18" s="434">
        <v>52022050</v>
      </c>
      <c r="B18" s="436" t="s">
        <v>130</v>
      </c>
      <c r="C18" s="437"/>
      <c r="D18" s="438">
        <v>20000</v>
      </c>
    </row>
    <row r="19" spans="1:5" ht="23.25" x14ac:dyDescent="0.45">
      <c r="A19" s="434">
        <v>52029010</v>
      </c>
      <c r="B19" s="436" t="s">
        <v>133</v>
      </c>
      <c r="C19" s="437"/>
      <c r="D19" s="438">
        <v>310000</v>
      </c>
    </row>
    <row r="20" spans="1:5" ht="23.25" x14ac:dyDescent="0.45">
      <c r="A20" s="434">
        <v>53010070</v>
      </c>
      <c r="B20" s="436" t="s">
        <v>146</v>
      </c>
      <c r="C20" s="437"/>
      <c r="D20" s="438">
        <v>2500000</v>
      </c>
    </row>
    <row r="21" spans="1:5" ht="23.25" x14ac:dyDescent="0.45">
      <c r="A21" s="434">
        <v>53010090</v>
      </c>
      <c r="B21" s="436" t="s">
        <v>148</v>
      </c>
      <c r="C21" s="437"/>
      <c r="D21" s="438">
        <v>750504</v>
      </c>
    </row>
    <row r="22" spans="1:5" ht="23.25" x14ac:dyDescent="0.45">
      <c r="A22" s="434">
        <v>53030010</v>
      </c>
      <c r="B22" s="436" t="s">
        <v>163</v>
      </c>
      <c r="C22" s="437"/>
      <c r="D22" s="438">
        <v>30000</v>
      </c>
    </row>
    <row r="23" spans="1:5" ht="23.25" x14ac:dyDescent="0.45">
      <c r="A23" s="434">
        <v>53039010</v>
      </c>
      <c r="B23" s="436" t="s">
        <v>188</v>
      </c>
      <c r="C23" s="437"/>
      <c r="D23" s="438">
        <v>150000</v>
      </c>
    </row>
    <row r="24" spans="1:5" ht="23.25" x14ac:dyDescent="0.45">
      <c r="A24" s="434">
        <v>53051010</v>
      </c>
      <c r="B24" s="436" t="s">
        <v>195</v>
      </c>
      <c r="C24" s="437"/>
      <c r="D24" s="438">
        <v>1776000</v>
      </c>
    </row>
    <row r="25" spans="1:5" s="619" customFormat="1" ht="23.25" x14ac:dyDescent="0.45">
      <c r="A25" s="625">
        <v>53051030</v>
      </c>
      <c r="B25" s="627" t="s">
        <v>197</v>
      </c>
      <c r="C25" s="628"/>
      <c r="D25" s="629">
        <v>300000</v>
      </c>
      <c r="E25" s="624"/>
    </row>
    <row r="26" spans="1:5" ht="23.25" x14ac:dyDescent="0.45">
      <c r="A26" s="460">
        <v>53051090</v>
      </c>
      <c r="B26" s="462" t="s">
        <v>203</v>
      </c>
      <c r="C26" s="463"/>
      <c r="D26" s="464">
        <v>50000</v>
      </c>
    </row>
    <row r="27" spans="1:5" x14ac:dyDescent="0.45">
      <c r="A27" s="686"/>
      <c r="B27" s="717"/>
      <c r="C27" s="718"/>
      <c r="D27" s="686"/>
    </row>
    <row r="28" spans="1:5" ht="23.25" customHeight="1" x14ac:dyDescent="0.45">
      <c r="A28" s="686"/>
      <c r="B28" s="719"/>
      <c r="C28" s="720"/>
      <c r="D28" s="686"/>
    </row>
  </sheetData>
  <mergeCells count="7">
    <mergeCell ref="B27:C27"/>
    <mergeCell ref="B28:C28"/>
    <mergeCell ref="A1:D1"/>
    <mergeCell ref="A2:D2"/>
    <mergeCell ref="A3:D3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8344-7627-4AD7-B2BF-DDC367407357}">
  <sheetPr>
    <pageSetUpPr fitToPage="1"/>
  </sheetPr>
  <dimension ref="A1:M41"/>
  <sheetViews>
    <sheetView view="pageBreakPreview" zoomScale="80" zoomScaleNormal="80" zoomScaleSheetLayoutView="80" workbookViewId="0">
      <pane xSplit="2" ySplit="6" topLeftCell="C22" activePane="bottomRight" state="frozen"/>
      <selection activeCell="E23" sqref="E23"/>
      <selection pane="topRight" activeCell="E23" sqref="E23"/>
      <selection pane="bottomLeft" activeCell="E23" sqref="E23"/>
      <selection pane="bottomRight" activeCell="D27" sqref="D27"/>
    </sheetView>
  </sheetViews>
  <sheetFormatPr defaultColWidth="9.140625" defaultRowHeight="25.5" customHeight="1" x14ac:dyDescent="0.35"/>
  <cols>
    <col min="1" max="1" width="7.5703125" style="81" customWidth="1"/>
    <col min="2" max="2" width="17.28515625" style="81" customWidth="1"/>
    <col min="3" max="4" width="20.28515625" style="86" customWidth="1"/>
    <col min="5" max="6" width="17.7109375" style="86" customWidth="1"/>
    <col min="7" max="8" width="25.7109375" style="86" customWidth="1"/>
    <col min="9" max="9" width="25.5703125" style="86" customWidth="1"/>
    <col min="10" max="10" width="17.28515625" style="86" customWidth="1"/>
    <col min="11" max="11" width="22.28515625" style="86" customWidth="1"/>
    <col min="12" max="12" width="16.5703125" style="86" customWidth="1"/>
    <col min="13" max="13" width="22.7109375" style="73" bestFit="1" customWidth="1"/>
    <col min="14" max="16384" width="9.140625" style="73"/>
  </cols>
  <sheetData>
    <row r="1" spans="1:13" ht="37.5" customHeight="1" x14ac:dyDescent="0.35">
      <c r="A1" s="803" t="s">
        <v>467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3" ht="25.5" customHeight="1" x14ac:dyDescent="0.5">
      <c r="A2" s="73"/>
      <c r="B2" s="113"/>
      <c r="C2" s="87"/>
      <c r="D2" s="87"/>
      <c r="E2" s="82"/>
      <c r="F2" s="82"/>
      <c r="G2" s="88"/>
      <c r="H2" s="88"/>
      <c r="I2" s="88"/>
      <c r="J2" s="82"/>
      <c r="K2" s="82"/>
      <c r="L2" s="82"/>
      <c r="M2" s="104" t="s">
        <v>382</v>
      </c>
    </row>
    <row r="3" spans="1:13" ht="25.5" customHeight="1" x14ac:dyDescent="0.35">
      <c r="A3" s="804" t="s">
        <v>383</v>
      </c>
      <c r="B3" s="804" t="s">
        <v>384</v>
      </c>
      <c r="C3" s="273" t="s">
        <v>508</v>
      </c>
      <c r="D3" s="273" t="s">
        <v>509</v>
      </c>
      <c r="E3" s="274" t="s">
        <v>510</v>
      </c>
      <c r="F3" s="275" t="s">
        <v>511</v>
      </c>
      <c r="G3" s="273" t="s">
        <v>512</v>
      </c>
      <c r="H3" s="273" t="s">
        <v>513</v>
      </c>
      <c r="I3" s="273" t="s">
        <v>514</v>
      </c>
      <c r="J3" s="273" t="s">
        <v>515</v>
      </c>
      <c r="K3" s="807" t="s">
        <v>516</v>
      </c>
      <c r="L3" s="273" t="s">
        <v>517</v>
      </c>
      <c r="M3" s="810" t="s">
        <v>4</v>
      </c>
    </row>
    <row r="4" spans="1:13" ht="25.5" customHeight="1" x14ac:dyDescent="0.35">
      <c r="A4" s="805"/>
      <c r="B4" s="805"/>
      <c r="C4" s="276" t="s">
        <v>389</v>
      </c>
      <c r="D4" s="276"/>
      <c r="E4" s="277" t="s">
        <v>390</v>
      </c>
      <c r="F4" s="278" t="s">
        <v>391</v>
      </c>
      <c r="G4" s="276" t="s">
        <v>392</v>
      </c>
      <c r="H4" s="276" t="s">
        <v>393</v>
      </c>
      <c r="I4" s="276" t="s">
        <v>394</v>
      </c>
      <c r="J4" s="276" t="s">
        <v>395</v>
      </c>
      <c r="K4" s="808"/>
      <c r="L4" s="276" t="s">
        <v>396</v>
      </c>
      <c r="M4" s="811"/>
    </row>
    <row r="5" spans="1:13" ht="25.5" customHeight="1" x14ac:dyDescent="0.35">
      <c r="A5" s="805"/>
      <c r="B5" s="805"/>
      <c r="C5" s="276"/>
      <c r="D5" s="276"/>
      <c r="E5" s="277"/>
      <c r="F5" s="279"/>
      <c r="G5" s="280" t="s">
        <v>397</v>
      </c>
      <c r="H5" s="280" t="s">
        <v>398</v>
      </c>
      <c r="I5" s="281" t="s">
        <v>521</v>
      </c>
      <c r="J5" s="280"/>
      <c r="K5" s="809"/>
      <c r="L5" s="280"/>
      <c r="M5" s="812"/>
    </row>
    <row r="6" spans="1:13" s="74" customFormat="1" ht="25.5" customHeight="1" x14ac:dyDescent="0.35">
      <c r="A6" s="806"/>
      <c r="B6" s="806"/>
      <c r="C6" s="282">
        <v>52030030</v>
      </c>
      <c r="D6" s="282">
        <v>53031030</v>
      </c>
      <c r="E6" s="283" t="s">
        <v>399</v>
      </c>
      <c r="F6" s="284" t="s">
        <v>76</v>
      </c>
      <c r="G6" s="282">
        <v>53051010</v>
      </c>
      <c r="H6" s="282">
        <v>53051030</v>
      </c>
      <c r="I6" s="285">
        <v>53051060</v>
      </c>
      <c r="J6" s="286">
        <v>53051120</v>
      </c>
      <c r="K6" s="282" t="s">
        <v>401</v>
      </c>
      <c r="L6" s="286">
        <v>53040010</v>
      </c>
      <c r="M6" s="813"/>
    </row>
    <row r="7" spans="1:13" s="83" customFormat="1" ht="21.75" customHeight="1" x14ac:dyDescent="0.35">
      <c r="A7" s="89">
        <v>1</v>
      </c>
      <c r="B7" s="75" t="s">
        <v>468</v>
      </c>
      <c r="C7" s="10">
        <v>0</v>
      </c>
      <c r="D7" s="10">
        <v>46000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91">
        <f>SUM(C7:L7)</f>
        <v>46000</v>
      </c>
    </row>
    <row r="8" spans="1:13" s="83" customFormat="1" ht="21.75" customHeight="1" x14ac:dyDescent="0.35">
      <c r="A8" s="77">
        <v>2</v>
      </c>
      <c r="B8" s="77" t="s">
        <v>362</v>
      </c>
      <c r="C8" s="10">
        <v>1420000</v>
      </c>
      <c r="D8" s="10">
        <v>593000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483000</v>
      </c>
      <c r="L8" s="92">
        <v>2000000</v>
      </c>
      <c r="M8" s="91">
        <f t="shared" ref="M8:M28" si="0">SUM(C8:L8)</f>
        <v>4496000</v>
      </c>
    </row>
    <row r="9" spans="1:13" s="83" customFormat="1" ht="21.75" customHeight="1" x14ac:dyDescent="0.35">
      <c r="A9" s="89">
        <v>3</v>
      </c>
      <c r="B9" s="77" t="s">
        <v>38</v>
      </c>
      <c r="C9" s="10">
        <v>0</v>
      </c>
      <c r="D9" s="10">
        <v>29000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91">
        <f t="shared" si="0"/>
        <v>29000</v>
      </c>
    </row>
    <row r="10" spans="1:13" s="83" customFormat="1" ht="21.75" customHeight="1" x14ac:dyDescent="0.35">
      <c r="A10" s="77">
        <v>4</v>
      </c>
      <c r="B10" s="77" t="s">
        <v>39</v>
      </c>
      <c r="C10" s="10">
        <v>580000</v>
      </c>
      <c r="D10" s="10">
        <v>244000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33000</v>
      </c>
      <c r="L10" s="10">
        <v>0</v>
      </c>
      <c r="M10" s="91">
        <f t="shared" si="0"/>
        <v>857000</v>
      </c>
    </row>
    <row r="11" spans="1:13" s="83" customFormat="1" ht="21.75" customHeight="1" x14ac:dyDescent="0.35">
      <c r="A11" s="89">
        <v>5</v>
      </c>
      <c r="B11" s="77" t="s">
        <v>40</v>
      </c>
      <c r="C11" s="10">
        <v>0</v>
      </c>
      <c r="D11" s="10">
        <v>202000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3707000</v>
      </c>
      <c r="K11" s="10">
        <v>0</v>
      </c>
      <c r="L11" s="10">
        <v>0</v>
      </c>
      <c r="M11" s="91">
        <f t="shared" si="0"/>
        <v>3909000</v>
      </c>
    </row>
    <row r="12" spans="1:13" s="83" customFormat="1" ht="21.75" customHeight="1" x14ac:dyDescent="0.35">
      <c r="A12" s="77">
        <v>6</v>
      </c>
      <c r="B12" s="77" t="s">
        <v>363</v>
      </c>
      <c r="C12" s="10">
        <v>0</v>
      </c>
      <c r="D12" s="10">
        <v>277000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91">
        <f t="shared" si="0"/>
        <v>277000</v>
      </c>
    </row>
    <row r="13" spans="1:13" s="83" customFormat="1" ht="21.75" customHeight="1" x14ac:dyDescent="0.35">
      <c r="A13" s="89">
        <v>7</v>
      </c>
      <c r="B13" s="77" t="s">
        <v>368</v>
      </c>
      <c r="C13" s="10">
        <v>0</v>
      </c>
      <c r="D13" s="10">
        <v>29000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91">
        <f t="shared" si="0"/>
        <v>29000</v>
      </c>
    </row>
    <row r="14" spans="1:13" s="83" customFormat="1" ht="21.75" customHeight="1" x14ac:dyDescent="0.35">
      <c r="A14" s="77">
        <v>8</v>
      </c>
      <c r="B14" s="77" t="s">
        <v>365</v>
      </c>
      <c r="C14" s="10">
        <v>0</v>
      </c>
      <c r="D14" s="10">
        <v>390000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91">
        <f t="shared" si="0"/>
        <v>390000</v>
      </c>
    </row>
    <row r="15" spans="1:13" s="83" customFormat="1" ht="21.75" customHeight="1" x14ac:dyDescent="0.35">
      <c r="A15" s="89">
        <v>9</v>
      </c>
      <c r="B15" s="77" t="s">
        <v>366</v>
      </c>
      <c r="C15" s="10">
        <v>0</v>
      </c>
      <c r="D15" s="10">
        <v>694000</v>
      </c>
      <c r="E15" s="10">
        <v>0</v>
      </c>
      <c r="F15" s="10">
        <v>0</v>
      </c>
      <c r="G15" s="10">
        <v>0</v>
      </c>
      <c r="H15" s="10">
        <v>0</v>
      </c>
      <c r="I15" s="10">
        <v>2470000</v>
      </c>
      <c r="J15" s="10">
        <v>0</v>
      </c>
      <c r="K15" s="10">
        <v>0</v>
      </c>
      <c r="L15" s="10">
        <v>0</v>
      </c>
      <c r="M15" s="91">
        <f t="shared" si="0"/>
        <v>3164000</v>
      </c>
    </row>
    <row r="16" spans="1:13" s="83" customFormat="1" ht="21.75" customHeight="1" x14ac:dyDescent="0.35">
      <c r="A16" s="77">
        <v>10</v>
      </c>
      <c r="B16" s="77" t="s">
        <v>364</v>
      </c>
      <c r="C16" s="10">
        <v>0</v>
      </c>
      <c r="D16" s="10">
        <v>179400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91">
        <f t="shared" si="0"/>
        <v>179400</v>
      </c>
    </row>
    <row r="17" spans="1:13" s="83" customFormat="1" ht="21.75" customHeight="1" x14ac:dyDescent="0.35">
      <c r="A17" s="89">
        <v>11</v>
      </c>
      <c r="B17" s="77" t="s">
        <v>35</v>
      </c>
      <c r="C17" s="10">
        <v>0</v>
      </c>
      <c r="D17" s="10">
        <v>35000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91">
        <f t="shared" si="0"/>
        <v>35000</v>
      </c>
    </row>
    <row r="18" spans="1:13" s="83" customFormat="1" ht="21.75" customHeight="1" x14ac:dyDescent="0.35">
      <c r="A18" s="77">
        <v>12</v>
      </c>
      <c r="B18" s="77" t="s">
        <v>36</v>
      </c>
      <c r="C18" s="10">
        <v>0</v>
      </c>
      <c r="D18" s="10">
        <v>8833000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35000</v>
      </c>
      <c r="L18" s="10">
        <v>0</v>
      </c>
      <c r="M18" s="91">
        <f t="shared" si="0"/>
        <v>8868000</v>
      </c>
    </row>
    <row r="19" spans="1:13" s="83" customFormat="1" ht="21.75" customHeight="1" x14ac:dyDescent="0.35">
      <c r="A19" s="89">
        <v>13</v>
      </c>
      <c r="B19" s="77" t="s">
        <v>37</v>
      </c>
      <c r="C19" s="10">
        <v>0</v>
      </c>
      <c r="D19" s="10">
        <v>1018600</v>
      </c>
      <c r="E19" s="10">
        <v>28900000</v>
      </c>
      <c r="F19" s="10">
        <v>42000000</v>
      </c>
      <c r="G19" s="7">
        <v>5000000</v>
      </c>
      <c r="H19" s="10">
        <v>10800000</v>
      </c>
      <c r="I19" s="10">
        <v>0</v>
      </c>
      <c r="J19" s="10">
        <v>0</v>
      </c>
      <c r="K19" s="10">
        <v>0</v>
      </c>
      <c r="L19" s="10">
        <v>0</v>
      </c>
      <c r="M19" s="91">
        <f t="shared" si="0"/>
        <v>87718600</v>
      </c>
    </row>
    <row r="20" spans="1:13" s="83" customFormat="1" ht="21.75" customHeight="1" x14ac:dyDescent="0.35">
      <c r="A20" s="77">
        <v>14</v>
      </c>
      <c r="B20" s="77" t="s">
        <v>367</v>
      </c>
      <c r="C20" s="10">
        <v>0</v>
      </c>
      <c r="D20" s="10">
        <v>997000</v>
      </c>
      <c r="E20" s="10">
        <v>100000</v>
      </c>
      <c r="F20" s="10">
        <v>0</v>
      </c>
      <c r="G20" s="10">
        <v>1000000</v>
      </c>
      <c r="H20" s="10">
        <v>5000000</v>
      </c>
      <c r="I20" s="10">
        <v>0</v>
      </c>
      <c r="J20" s="10">
        <v>0</v>
      </c>
      <c r="K20" s="10">
        <v>0</v>
      </c>
      <c r="L20" s="10">
        <v>0</v>
      </c>
      <c r="M20" s="91">
        <f t="shared" si="0"/>
        <v>7097000</v>
      </c>
    </row>
    <row r="21" spans="1:13" ht="21.75" customHeight="1" x14ac:dyDescent="0.35">
      <c r="A21" s="89">
        <v>15</v>
      </c>
      <c r="B21" s="76" t="s">
        <v>42</v>
      </c>
      <c r="C21" s="10">
        <v>0</v>
      </c>
      <c r="D21" s="10">
        <v>966000</v>
      </c>
      <c r="E21" s="10">
        <v>0</v>
      </c>
      <c r="F21" s="10">
        <v>0</v>
      </c>
      <c r="G21" s="8">
        <v>3334000</v>
      </c>
      <c r="H21" s="10">
        <v>300000</v>
      </c>
      <c r="I21" s="8">
        <v>178000</v>
      </c>
      <c r="J21" s="10">
        <v>0</v>
      </c>
      <c r="K21" s="10">
        <v>199000</v>
      </c>
      <c r="L21" s="10">
        <v>0</v>
      </c>
      <c r="M21" s="91">
        <f t="shared" si="0"/>
        <v>4977000</v>
      </c>
    </row>
    <row r="22" spans="1:13" ht="21.75" customHeight="1" x14ac:dyDescent="0.35">
      <c r="A22" s="77">
        <v>16</v>
      </c>
      <c r="B22" s="76" t="s">
        <v>44</v>
      </c>
      <c r="C22" s="10">
        <v>0</v>
      </c>
      <c r="D22" s="10">
        <v>1364000</v>
      </c>
      <c r="E22" s="10">
        <v>0</v>
      </c>
      <c r="F22" s="10">
        <v>0</v>
      </c>
      <c r="G22" s="8">
        <v>7920000</v>
      </c>
      <c r="H22" s="10">
        <v>300000</v>
      </c>
      <c r="I22" s="8">
        <v>312000</v>
      </c>
      <c r="J22" s="10">
        <v>0</v>
      </c>
      <c r="K22" s="10">
        <v>384000</v>
      </c>
      <c r="L22" s="10">
        <v>0</v>
      </c>
      <c r="M22" s="91">
        <f t="shared" si="0"/>
        <v>10280000</v>
      </c>
    </row>
    <row r="23" spans="1:13" ht="21.75" customHeight="1" x14ac:dyDescent="0.35">
      <c r="A23" s="89">
        <v>17</v>
      </c>
      <c r="B23" s="76" t="s">
        <v>46</v>
      </c>
      <c r="C23" s="10">
        <v>0</v>
      </c>
      <c r="D23" s="10">
        <v>1733000</v>
      </c>
      <c r="E23" s="10">
        <v>0</v>
      </c>
      <c r="F23" s="10">
        <v>0</v>
      </c>
      <c r="G23" s="8">
        <v>4490000</v>
      </c>
      <c r="H23" s="10">
        <v>300000</v>
      </c>
      <c r="I23" s="8">
        <v>225000</v>
      </c>
      <c r="J23" s="10">
        <v>0</v>
      </c>
      <c r="K23" s="10">
        <v>315000</v>
      </c>
      <c r="L23" s="10">
        <v>0</v>
      </c>
      <c r="M23" s="91">
        <f t="shared" si="0"/>
        <v>7063000</v>
      </c>
    </row>
    <row r="24" spans="1:13" ht="21.75" customHeight="1" x14ac:dyDescent="0.35">
      <c r="A24" s="77">
        <v>18</v>
      </c>
      <c r="B24" s="76" t="s">
        <v>48</v>
      </c>
      <c r="C24" s="10">
        <v>0</v>
      </c>
      <c r="D24" s="10">
        <v>1601000</v>
      </c>
      <c r="E24" s="10">
        <v>0</v>
      </c>
      <c r="F24" s="10">
        <v>0</v>
      </c>
      <c r="G24" s="8">
        <v>4863000</v>
      </c>
      <c r="H24" s="10">
        <v>300000</v>
      </c>
      <c r="I24" s="8">
        <v>233000</v>
      </c>
      <c r="J24" s="10">
        <v>0</v>
      </c>
      <c r="K24" s="10">
        <v>328000</v>
      </c>
      <c r="L24" s="10">
        <v>0</v>
      </c>
      <c r="M24" s="91">
        <f t="shared" si="0"/>
        <v>7325000</v>
      </c>
    </row>
    <row r="25" spans="1:13" ht="21.75" customHeight="1" x14ac:dyDescent="0.35">
      <c r="A25" s="89">
        <v>19</v>
      </c>
      <c r="B25" s="76" t="s">
        <v>50</v>
      </c>
      <c r="C25" s="10">
        <v>0</v>
      </c>
      <c r="D25" s="10">
        <v>1222000</v>
      </c>
      <c r="E25" s="10">
        <v>0</v>
      </c>
      <c r="F25" s="10">
        <v>0</v>
      </c>
      <c r="G25" s="8">
        <v>3301000</v>
      </c>
      <c r="H25" s="10">
        <v>300000</v>
      </c>
      <c r="I25" s="8">
        <v>196000</v>
      </c>
      <c r="J25" s="10">
        <v>0</v>
      </c>
      <c r="K25" s="10">
        <v>285000</v>
      </c>
      <c r="L25" s="10">
        <v>0</v>
      </c>
      <c r="M25" s="91">
        <f t="shared" si="0"/>
        <v>5304000</v>
      </c>
    </row>
    <row r="26" spans="1:13" ht="21.75" customHeight="1" x14ac:dyDescent="0.35">
      <c r="A26" s="77">
        <v>20</v>
      </c>
      <c r="B26" s="76" t="s">
        <v>52</v>
      </c>
      <c r="C26" s="10">
        <v>0</v>
      </c>
      <c r="D26" s="10">
        <v>817000</v>
      </c>
      <c r="E26" s="10">
        <v>0</v>
      </c>
      <c r="F26" s="10">
        <v>0</v>
      </c>
      <c r="G26" s="8">
        <v>3465000</v>
      </c>
      <c r="H26" s="10">
        <v>300000</v>
      </c>
      <c r="I26" s="8">
        <v>129000</v>
      </c>
      <c r="J26" s="10">
        <v>0</v>
      </c>
      <c r="K26" s="10">
        <v>229000</v>
      </c>
      <c r="L26" s="10">
        <v>0</v>
      </c>
      <c r="M26" s="91">
        <f t="shared" si="0"/>
        <v>4940000</v>
      </c>
    </row>
    <row r="27" spans="1:13" s="602" customFormat="1" ht="21.75" customHeight="1" x14ac:dyDescent="0.35">
      <c r="A27" s="598">
        <v>21</v>
      </c>
      <c r="B27" s="599" t="s">
        <v>54</v>
      </c>
      <c r="C27" s="221">
        <v>0</v>
      </c>
      <c r="D27" s="221">
        <v>485000</v>
      </c>
      <c r="E27" s="221">
        <v>0</v>
      </c>
      <c r="F27" s="221">
        <v>0</v>
      </c>
      <c r="G27" s="600">
        <v>1776000</v>
      </c>
      <c r="H27" s="621">
        <v>300000</v>
      </c>
      <c r="I27" s="600">
        <v>86000</v>
      </c>
      <c r="J27" s="221">
        <v>0</v>
      </c>
      <c r="K27" s="221">
        <v>66000</v>
      </c>
      <c r="L27" s="221">
        <v>0</v>
      </c>
      <c r="M27" s="601">
        <f t="shared" si="0"/>
        <v>2713000</v>
      </c>
    </row>
    <row r="28" spans="1:13" ht="21.75" customHeight="1" x14ac:dyDescent="0.35">
      <c r="A28" s="77">
        <v>22</v>
      </c>
      <c r="B28" s="114" t="s">
        <v>466</v>
      </c>
      <c r="C28" s="10">
        <v>0</v>
      </c>
      <c r="D28" s="10">
        <v>602000</v>
      </c>
      <c r="E28" s="10">
        <v>0</v>
      </c>
      <c r="F28" s="10">
        <v>0</v>
      </c>
      <c r="G28" s="8">
        <v>2161000</v>
      </c>
      <c r="H28" s="10">
        <v>300000</v>
      </c>
      <c r="I28" s="8">
        <v>82000</v>
      </c>
      <c r="J28" s="10">
        <v>0</v>
      </c>
      <c r="K28" s="10">
        <v>142000</v>
      </c>
      <c r="L28" s="10">
        <v>0</v>
      </c>
      <c r="M28" s="91">
        <f t="shared" si="0"/>
        <v>3287000</v>
      </c>
    </row>
    <row r="29" spans="1:13" ht="21.75" customHeight="1" x14ac:dyDescent="0.35">
      <c r="A29" s="77">
        <v>23</v>
      </c>
      <c r="B29" s="76" t="s">
        <v>56</v>
      </c>
      <c r="C29" s="10">
        <v>0</v>
      </c>
      <c r="D29" s="10">
        <v>1030000</v>
      </c>
      <c r="E29" s="10">
        <v>0</v>
      </c>
      <c r="F29" s="10">
        <v>0</v>
      </c>
      <c r="G29" s="8">
        <v>3000000</v>
      </c>
      <c r="H29" s="10">
        <v>300000</v>
      </c>
      <c r="I29" s="8">
        <v>113000</v>
      </c>
      <c r="J29" s="10">
        <v>0</v>
      </c>
      <c r="K29" s="10">
        <v>252000</v>
      </c>
      <c r="L29" s="10">
        <v>0</v>
      </c>
      <c r="M29" s="91">
        <f t="shared" ref="M29:M34" si="1">SUM(C29:L29)</f>
        <v>4695000</v>
      </c>
    </row>
    <row r="30" spans="1:13" ht="21.75" customHeight="1" x14ac:dyDescent="0.35">
      <c r="A30" s="89">
        <v>24</v>
      </c>
      <c r="B30" s="76" t="s">
        <v>58</v>
      </c>
      <c r="C30" s="10">
        <v>0</v>
      </c>
      <c r="D30" s="10">
        <v>669000</v>
      </c>
      <c r="E30" s="10">
        <v>0</v>
      </c>
      <c r="F30" s="10">
        <v>0</v>
      </c>
      <c r="G30" s="8">
        <v>2619000</v>
      </c>
      <c r="H30" s="10">
        <v>300000</v>
      </c>
      <c r="I30" s="8">
        <v>177000</v>
      </c>
      <c r="J30" s="10">
        <v>0</v>
      </c>
      <c r="K30" s="10">
        <v>139000</v>
      </c>
      <c r="L30" s="10">
        <v>0</v>
      </c>
      <c r="M30" s="91">
        <f t="shared" si="1"/>
        <v>3904000</v>
      </c>
    </row>
    <row r="31" spans="1:13" ht="21.75" customHeight="1" x14ac:dyDescent="0.35">
      <c r="A31" s="77">
        <v>25</v>
      </c>
      <c r="B31" s="76" t="s">
        <v>60</v>
      </c>
      <c r="C31" s="10">
        <v>0</v>
      </c>
      <c r="D31" s="10">
        <v>497000</v>
      </c>
      <c r="E31" s="10">
        <v>0</v>
      </c>
      <c r="F31" s="10">
        <v>0</v>
      </c>
      <c r="G31" s="8">
        <v>1706000</v>
      </c>
      <c r="H31" s="10">
        <v>300000</v>
      </c>
      <c r="I31" s="8">
        <v>89000</v>
      </c>
      <c r="J31" s="10">
        <v>0</v>
      </c>
      <c r="K31" s="10">
        <v>219000</v>
      </c>
      <c r="L31" s="10">
        <v>0</v>
      </c>
      <c r="M31" s="91">
        <f t="shared" si="1"/>
        <v>2811000</v>
      </c>
    </row>
    <row r="32" spans="1:13" ht="21.75" customHeight="1" x14ac:dyDescent="0.35">
      <c r="A32" s="89">
        <v>26</v>
      </c>
      <c r="B32" s="76" t="s">
        <v>62</v>
      </c>
      <c r="C32" s="10">
        <v>0</v>
      </c>
      <c r="D32" s="10">
        <v>367000</v>
      </c>
      <c r="E32" s="10">
        <v>0</v>
      </c>
      <c r="F32" s="10">
        <v>0</v>
      </c>
      <c r="G32" s="8">
        <v>2320000</v>
      </c>
      <c r="H32" s="10">
        <v>300000</v>
      </c>
      <c r="I32" s="8">
        <v>106000</v>
      </c>
      <c r="J32" s="10">
        <v>0</v>
      </c>
      <c r="K32" s="10">
        <v>106000</v>
      </c>
      <c r="L32" s="10">
        <v>0</v>
      </c>
      <c r="M32" s="91">
        <f t="shared" si="1"/>
        <v>3199000</v>
      </c>
    </row>
    <row r="33" spans="1:13" ht="21.75" customHeight="1" x14ac:dyDescent="0.35">
      <c r="A33" s="77">
        <v>27</v>
      </c>
      <c r="B33" s="76" t="s">
        <v>63</v>
      </c>
      <c r="C33" s="10">
        <v>0</v>
      </c>
      <c r="D33" s="10">
        <v>743000</v>
      </c>
      <c r="E33" s="10">
        <v>0</v>
      </c>
      <c r="F33" s="10">
        <v>0</v>
      </c>
      <c r="G33" s="8">
        <v>1236000</v>
      </c>
      <c r="H33" s="10">
        <v>300000</v>
      </c>
      <c r="I33" s="8">
        <v>41000</v>
      </c>
      <c r="J33" s="10">
        <v>0</v>
      </c>
      <c r="K33" s="10">
        <v>176000</v>
      </c>
      <c r="L33" s="10">
        <v>0</v>
      </c>
      <c r="M33" s="91">
        <f t="shared" si="1"/>
        <v>2496000</v>
      </c>
    </row>
    <row r="34" spans="1:13" ht="21.75" customHeight="1" x14ac:dyDescent="0.35">
      <c r="A34" s="77">
        <v>28</v>
      </c>
      <c r="B34" s="76" t="s">
        <v>64</v>
      </c>
      <c r="C34" s="10">
        <v>0</v>
      </c>
      <c r="D34" s="10">
        <v>797000</v>
      </c>
      <c r="E34" s="10">
        <v>0</v>
      </c>
      <c r="F34" s="10">
        <v>0</v>
      </c>
      <c r="G34" s="8">
        <v>1809000</v>
      </c>
      <c r="H34" s="10">
        <v>300000</v>
      </c>
      <c r="I34" s="8">
        <v>65000</v>
      </c>
      <c r="J34" s="10">
        <v>0</v>
      </c>
      <c r="K34" s="10">
        <v>209000</v>
      </c>
      <c r="L34" s="10">
        <v>0</v>
      </c>
      <c r="M34" s="91">
        <f t="shared" si="1"/>
        <v>3180000</v>
      </c>
    </row>
    <row r="35" spans="1:13" ht="21.75" customHeight="1" x14ac:dyDescent="0.35">
      <c r="A35" s="93"/>
      <c r="B35" s="115"/>
      <c r="C35" s="84">
        <f t="shared" ref="C35:M35" si="2">SUM(C7:C34)</f>
        <v>2000000</v>
      </c>
      <c r="D35" s="84">
        <f t="shared" si="2"/>
        <v>26460000</v>
      </c>
      <c r="E35" s="84">
        <f t="shared" si="2"/>
        <v>29000000</v>
      </c>
      <c r="F35" s="84">
        <f t="shared" si="2"/>
        <v>42000000</v>
      </c>
      <c r="G35" s="84">
        <f t="shared" si="2"/>
        <v>50000000</v>
      </c>
      <c r="H35" s="84">
        <f t="shared" si="2"/>
        <v>20000000</v>
      </c>
      <c r="I35" s="84">
        <f t="shared" si="2"/>
        <v>4502000</v>
      </c>
      <c r="J35" s="84">
        <f t="shared" si="2"/>
        <v>3707000</v>
      </c>
      <c r="K35" s="84">
        <f t="shared" si="2"/>
        <v>3600000</v>
      </c>
      <c r="L35" s="84">
        <f t="shared" si="2"/>
        <v>2000000</v>
      </c>
      <c r="M35" s="84">
        <f t="shared" si="2"/>
        <v>183269000</v>
      </c>
    </row>
    <row r="36" spans="1:13" ht="25.5" customHeight="1" x14ac:dyDescent="0.35">
      <c r="A36" s="94"/>
      <c r="B36" s="78" t="s">
        <v>385</v>
      </c>
      <c r="C36" s="85">
        <f t="shared" ref="C36:M36" si="3">+C35/1000000</f>
        <v>2</v>
      </c>
      <c r="D36" s="85">
        <f t="shared" si="3"/>
        <v>26.46</v>
      </c>
      <c r="E36" s="85">
        <f t="shared" si="3"/>
        <v>29</v>
      </c>
      <c r="F36" s="85">
        <f t="shared" si="3"/>
        <v>42</v>
      </c>
      <c r="G36" s="85">
        <f t="shared" si="3"/>
        <v>50</v>
      </c>
      <c r="H36" s="85">
        <f t="shared" si="3"/>
        <v>20</v>
      </c>
      <c r="I36" s="85">
        <f t="shared" si="3"/>
        <v>4.5019999999999998</v>
      </c>
      <c r="J36" s="85">
        <f t="shared" si="3"/>
        <v>3.7069999999999999</v>
      </c>
      <c r="K36" s="85">
        <f t="shared" si="3"/>
        <v>3.6</v>
      </c>
      <c r="L36" s="85">
        <f t="shared" si="3"/>
        <v>2</v>
      </c>
      <c r="M36" s="85">
        <f t="shared" si="3"/>
        <v>183.26900000000001</v>
      </c>
    </row>
    <row r="37" spans="1:13" ht="25.5" customHeight="1" x14ac:dyDescent="0.35">
      <c r="A37" s="79"/>
      <c r="B37" s="79"/>
      <c r="C37" s="95"/>
      <c r="D37" s="95"/>
      <c r="E37" s="95"/>
      <c r="F37" s="95"/>
      <c r="G37" s="95"/>
      <c r="H37" s="95"/>
      <c r="I37" s="95"/>
      <c r="J37" s="95"/>
      <c r="K37" s="96">
        <v>5</v>
      </c>
      <c r="L37" s="95">
        <v>1.1499999999999999</v>
      </c>
      <c r="M37" s="80"/>
    </row>
    <row r="38" spans="1:13" s="83" customFormat="1" ht="25.5" customHeight="1" x14ac:dyDescent="0.35">
      <c r="A38" s="97"/>
      <c r="B38" s="97"/>
      <c r="C38" s="90"/>
      <c r="D38" s="90"/>
      <c r="E38" s="90"/>
      <c r="F38" s="90"/>
      <c r="G38" s="90"/>
      <c r="H38" s="90"/>
      <c r="I38" s="90"/>
      <c r="J38" s="90"/>
      <c r="K38" s="98"/>
      <c r="L38" s="90"/>
    </row>
    <row r="39" spans="1:13" s="83" customFormat="1" ht="25.5" customHeight="1" x14ac:dyDescent="0.35">
      <c r="A39" s="97"/>
      <c r="B39" s="97"/>
      <c r="C39" s="90"/>
      <c r="D39" s="90"/>
      <c r="E39" s="90"/>
      <c r="F39" s="90"/>
      <c r="G39" s="90"/>
      <c r="H39" s="90"/>
      <c r="I39" s="90"/>
      <c r="J39" s="90"/>
      <c r="K39" s="98"/>
      <c r="L39" s="90"/>
    </row>
    <row r="40" spans="1:13" s="83" customFormat="1" ht="25.5" customHeight="1" x14ac:dyDescent="0.35">
      <c r="A40" s="97"/>
      <c r="B40" s="97"/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1:13" s="83" customFormat="1" ht="25.5" customHeight="1" x14ac:dyDescent="0.35">
      <c r="A41" s="97"/>
      <c r="B41" s="97"/>
      <c r="C41" s="90"/>
      <c r="D41" s="90"/>
      <c r="E41" s="90"/>
      <c r="F41" s="90"/>
      <c r="G41" s="90"/>
      <c r="H41" s="90"/>
      <c r="I41" s="90"/>
      <c r="J41" s="90"/>
      <c r="K41" s="90"/>
      <c r="L41" s="90"/>
    </row>
  </sheetData>
  <mergeCells count="5">
    <mergeCell ref="A1:M1"/>
    <mergeCell ref="A3:A6"/>
    <mergeCell ref="B3:B6"/>
    <mergeCell ref="K3:K5"/>
    <mergeCell ref="M3:M6"/>
  </mergeCells>
  <pageMargins left="0.11811023622047245" right="0.11811023622047245" top="0.15748031496062992" bottom="0.15748031496062992" header="0.31496062992125984" footer="0.31496062992125984"/>
  <pageSetup paperSize="9" scale="61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1AB4-4E6B-4AA5-9147-9FA72B3481C8}">
  <dimension ref="A1:V62"/>
  <sheetViews>
    <sheetView topLeftCell="N19" zoomScale="70" zoomScaleNormal="70" workbookViewId="0">
      <selection activeCell="Y12" sqref="Y12"/>
    </sheetView>
  </sheetViews>
  <sheetFormatPr defaultRowHeight="21" x14ac:dyDescent="0.35"/>
  <cols>
    <col min="1" max="1" width="5.140625" style="117" hidden="1" customWidth="1"/>
    <col min="2" max="2" width="5" style="117" hidden="1" customWidth="1"/>
    <col min="3" max="3" width="17.85546875" style="149" hidden="1" customWidth="1"/>
    <col min="4" max="5" width="0" style="117" hidden="1" customWidth="1"/>
    <col min="6" max="6" width="13.85546875" style="117" hidden="1" customWidth="1"/>
    <col min="7" max="7" width="21.5703125" style="150" hidden="1" customWidth="1"/>
    <col min="8" max="8" width="0" style="117" hidden="1" customWidth="1"/>
    <col min="9" max="9" width="9" style="117" hidden="1" customWidth="1"/>
    <col min="10" max="11" width="17.85546875" style="150" hidden="1" customWidth="1"/>
    <col min="12" max="12" width="14.140625" style="152" hidden="1" customWidth="1"/>
    <col min="13" max="13" width="14.140625" style="150" hidden="1" customWidth="1"/>
    <col min="14" max="14" width="23.7109375" style="117" customWidth="1"/>
    <col min="15" max="15" width="14.140625" style="117" hidden="1" customWidth="1"/>
    <col min="16" max="16" width="24.42578125" style="117" hidden="1" customWidth="1"/>
    <col min="17" max="17" width="38.85546875" style="117" customWidth="1"/>
    <col min="18" max="18" width="11.42578125" style="105" customWidth="1"/>
    <col min="19" max="19" width="25.28515625" style="117" bestFit="1" customWidth="1"/>
    <col min="20" max="20" width="27.7109375" style="150" customWidth="1"/>
    <col min="21" max="21" width="9.140625" style="117"/>
    <col min="22" max="22" width="9.42578125" style="117" bestFit="1" customWidth="1"/>
    <col min="23" max="16384" width="9.140625" style="117"/>
  </cols>
  <sheetData>
    <row r="1" spans="1:22" s="210" customFormat="1" ht="36.75" thickBot="1" x14ac:dyDescent="0.4">
      <c r="A1" s="814" t="s">
        <v>603</v>
      </c>
      <c r="B1" s="814"/>
      <c r="C1" s="814"/>
      <c r="D1" s="814"/>
      <c r="E1" s="814"/>
      <c r="F1" s="814"/>
      <c r="G1" s="814"/>
      <c r="N1" s="814" t="s">
        <v>604</v>
      </c>
      <c r="O1" s="814"/>
      <c r="P1" s="814"/>
      <c r="Q1" s="814"/>
      <c r="R1" s="814"/>
      <c r="S1" s="814"/>
      <c r="T1" s="814"/>
    </row>
    <row r="2" spans="1:22" x14ac:dyDescent="0.35">
      <c r="A2" s="117" t="s">
        <v>469</v>
      </c>
      <c r="B2" s="117" t="s">
        <v>386</v>
      </c>
      <c r="C2" s="149" t="s">
        <v>470</v>
      </c>
      <c r="D2" s="117" t="s">
        <v>384</v>
      </c>
      <c r="F2" s="117" t="s">
        <v>290</v>
      </c>
      <c r="G2" s="150" t="s">
        <v>471</v>
      </c>
      <c r="K2" s="151">
        <f>+T4</f>
        <v>2.3646275747920202E-3</v>
      </c>
      <c r="L2" s="152" t="s">
        <v>472</v>
      </c>
      <c r="M2" s="150" t="s">
        <v>473</v>
      </c>
      <c r="N2" s="153" t="s">
        <v>82</v>
      </c>
      <c r="O2" s="154" t="s">
        <v>474</v>
      </c>
      <c r="P2" s="154"/>
      <c r="Q2" s="153" t="s">
        <v>729</v>
      </c>
      <c r="R2" s="155"/>
      <c r="S2" s="156" t="s">
        <v>518</v>
      </c>
      <c r="T2" s="157">
        <v>28986243025.859997</v>
      </c>
    </row>
    <row r="3" spans="1:22" x14ac:dyDescent="0.35">
      <c r="A3" s="117">
        <v>9000</v>
      </c>
      <c r="B3" s="117" t="s">
        <v>33</v>
      </c>
      <c r="C3" s="149">
        <v>49940454.890000001</v>
      </c>
      <c r="D3" s="117">
        <v>0</v>
      </c>
      <c r="F3" s="158">
        <v>0</v>
      </c>
      <c r="G3" s="150">
        <v>49940454.890000001</v>
      </c>
      <c r="I3" s="117">
        <v>0</v>
      </c>
      <c r="J3" s="150">
        <v>49940454.890000001</v>
      </c>
      <c r="K3" s="150">
        <f>+J3*$K$2</f>
        <v>118090.57673055098</v>
      </c>
      <c r="M3" s="159">
        <v>5000000</v>
      </c>
      <c r="N3" s="160" t="s">
        <v>475</v>
      </c>
      <c r="O3" s="161">
        <v>5000000</v>
      </c>
      <c r="P3" s="162"/>
      <c r="Q3" s="268">
        <v>5000000</v>
      </c>
      <c r="R3" s="163"/>
      <c r="S3" s="164" t="s">
        <v>476</v>
      </c>
      <c r="T3" s="165">
        <v>68541669.548571438</v>
      </c>
    </row>
    <row r="4" spans="1:22" ht="21.75" thickBot="1" x14ac:dyDescent="0.4">
      <c r="A4" s="117">
        <v>9000</v>
      </c>
      <c r="B4" s="117" t="s">
        <v>41</v>
      </c>
      <c r="C4" s="149">
        <v>1788962200.8299999</v>
      </c>
      <c r="D4" s="117">
        <v>1</v>
      </c>
      <c r="F4" s="166" t="s">
        <v>33</v>
      </c>
      <c r="G4" s="150">
        <v>49940454.890000001</v>
      </c>
      <c r="I4" s="117" t="s">
        <v>33</v>
      </c>
      <c r="J4" s="150">
        <v>49940454.890000001</v>
      </c>
      <c r="K4" s="150">
        <f t="shared" ref="K4:K58" si="0">+J4*$K$2</f>
        <v>118090.57673055098</v>
      </c>
      <c r="L4" s="167">
        <f>+K4/$K$58</f>
        <v>1.7229019588860051E-3</v>
      </c>
      <c r="M4" s="159">
        <v>1000000</v>
      </c>
      <c r="N4" s="160" t="s">
        <v>477</v>
      </c>
      <c r="O4" s="161">
        <v>1000000</v>
      </c>
      <c r="P4" s="162" t="s">
        <v>478</v>
      </c>
      <c r="Q4" s="268">
        <v>1000000</v>
      </c>
      <c r="R4" s="163"/>
      <c r="S4" s="168" t="s">
        <v>479</v>
      </c>
      <c r="T4" s="169">
        <f>+T3/T2</f>
        <v>2.3646275747920202E-3</v>
      </c>
      <c r="V4" s="187"/>
    </row>
    <row r="5" spans="1:22" ht="21.75" thickBot="1" x14ac:dyDescent="0.4">
      <c r="A5" s="117">
        <v>9000</v>
      </c>
      <c r="B5" s="117" t="s">
        <v>480</v>
      </c>
      <c r="C5" s="149">
        <v>406746227.99000001</v>
      </c>
      <c r="D5" s="117">
        <v>1</v>
      </c>
      <c r="F5" s="158">
        <v>1</v>
      </c>
      <c r="G5" s="150">
        <v>2195708428.8199997</v>
      </c>
      <c r="I5" s="117">
        <v>1</v>
      </c>
      <c r="J5" s="150">
        <v>2195708428.8199997</v>
      </c>
      <c r="K5" s="150">
        <f t="shared" si="0"/>
        <v>5192032.6969910329</v>
      </c>
      <c r="L5" s="167">
        <f>+K5/$K$58</f>
        <v>7.5750017926128066E-2</v>
      </c>
      <c r="M5" s="150">
        <f>+L5*$M$61</f>
        <v>3333000.7887496348</v>
      </c>
      <c r="N5" s="170">
        <v>1</v>
      </c>
      <c r="O5" s="171">
        <f>+ROUNDUP(M5,-3)</f>
        <v>3334000</v>
      </c>
      <c r="P5" s="172"/>
      <c r="Q5" s="171">
        <f>SUM(Q6:Q7)</f>
        <v>3334000</v>
      </c>
      <c r="R5" s="173"/>
      <c r="S5" s="117" t="s">
        <v>520</v>
      </c>
    </row>
    <row r="6" spans="1:22" ht="21.75" thickBot="1" x14ac:dyDescent="0.4">
      <c r="A6" s="117">
        <v>9000</v>
      </c>
      <c r="B6" s="117" t="s">
        <v>387</v>
      </c>
      <c r="C6" s="149">
        <v>814186596.57000005</v>
      </c>
      <c r="D6" s="117">
        <v>12</v>
      </c>
      <c r="F6" s="166" t="s">
        <v>41</v>
      </c>
      <c r="G6" s="150">
        <v>1788962200.8299999</v>
      </c>
      <c r="I6" s="117" t="s">
        <v>41</v>
      </c>
      <c r="J6" s="150">
        <v>1788962200.8299999</v>
      </c>
      <c r="K6" s="150">
        <f t="shared" si="0"/>
        <v>4230229.3503432376</v>
      </c>
      <c r="L6" s="167">
        <f>+K6/$K$58</f>
        <v>6.1717629264129957E-2</v>
      </c>
      <c r="M6" s="150">
        <f>+L6*$M$61</f>
        <v>2715575.6876217183</v>
      </c>
      <c r="N6" s="174" t="s">
        <v>41</v>
      </c>
      <c r="O6" s="175">
        <f>+ROUNDUP(M6,-3)</f>
        <v>2716000</v>
      </c>
      <c r="P6" s="162"/>
      <c r="Q6" s="133">
        <f t="shared" ref="Q6:Q56" si="1">+O6+P6</f>
        <v>2716000</v>
      </c>
      <c r="R6" s="173"/>
      <c r="S6" s="189" t="s">
        <v>519</v>
      </c>
      <c r="T6" s="188">
        <v>50000000</v>
      </c>
    </row>
    <row r="7" spans="1:22" x14ac:dyDescent="0.35">
      <c r="A7" s="117">
        <v>9000</v>
      </c>
      <c r="B7" s="117" t="s">
        <v>43</v>
      </c>
      <c r="C7" s="149">
        <v>3023382249.3099999</v>
      </c>
      <c r="D7" s="117">
        <v>2</v>
      </c>
      <c r="F7" s="166" t="s">
        <v>480</v>
      </c>
      <c r="G7" s="150">
        <v>406746227.99000001</v>
      </c>
      <c r="I7" s="117" t="s">
        <v>480</v>
      </c>
      <c r="J7" s="150">
        <v>406746227.99000001</v>
      </c>
      <c r="K7" s="150">
        <f t="shared" si="0"/>
        <v>961803.34664779587</v>
      </c>
      <c r="L7" s="167">
        <f t="shared" ref="L7" si="2">+K7/$K$58</f>
        <v>1.4032388661998123E-2</v>
      </c>
      <c r="M7" s="150">
        <f>+L7*$M$61</f>
        <v>617425.10112791741</v>
      </c>
      <c r="N7" s="174" t="s">
        <v>480</v>
      </c>
      <c r="O7" s="175">
        <f>+ROUNDUP(M7,-3)</f>
        <v>618000</v>
      </c>
      <c r="P7" s="162"/>
      <c r="Q7" s="133">
        <f t="shared" si="1"/>
        <v>618000</v>
      </c>
      <c r="R7" s="173"/>
    </row>
    <row r="8" spans="1:22" x14ac:dyDescent="0.35">
      <c r="A8" s="117">
        <v>9000</v>
      </c>
      <c r="B8" s="117" t="s">
        <v>481</v>
      </c>
      <c r="C8" s="149">
        <v>624857396.52999997</v>
      </c>
      <c r="D8" s="117">
        <v>2</v>
      </c>
      <c r="F8" s="158">
        <v>2</v>
      </c>
      <c r="G8" s="150">
        <v>5217208532.4400005</v>
      </c>
      <c r="I8" s="117">
        <v>2</v>
      </c>
      <c r="J8" s="150">
        <v>5217208532.4400005</v>
      </c>
      <c r="K8" s="150">
        <f t="shared" si="0"/>
        <v>12336755.159247832</v>
      </c>
      <c r="L8" s="167">
        <f>+K8/$K$58</f>
        <v>0.17998912545463314</v>
      </c>
      <c r="M8" s="150">
        <f>+L8*$M$61</f>
        <v>7919521.520003858</v>
      </c>
      <c r="N8" s="170">
        <v>2</v>
      </c>
      <c r="O8" s="171">
        <f>+ROUNDUP(M8,-3)</f>
        <v>7920000</v>
      </c>
      <c r="P8" s="172"/>
      <c r="Q8" s="171">
        <f>SUM(Q9:Q15)</f>
        <v>7920000</v>
      </c>
      <c r="R8" s="173"/>
    </row>
    <row r="9" spans="1:22" x14ac:dyDescent="0.35">
      <c r="A9" s="117">
        <v>9000</v>
      </c>
      <c r="B9" s="117" t="s">
        <v>482</v>
      </c>
      <c r="C9" s="149">
        <v>346624032.56999999</v>
      </c>
      <c r="D9" s="117">
        <v>2</v>
      </c>
      <c r="F9" s="166" t="s">
        <v>43</v>
      </c>
      <c r="G9" s="150">
        <v>3023382249.3099999</v>
      </c>
      <c r="I9" s="117" t="s">
        <v>43</v>
      </c>
      <c r="J9" s="150">
        <v>3023382249.3099999</v>
      </c>
      <c r="K9" s="150">
        <f t="shared" si="0"/>
        <v>7149173.035855148</v>
      </c>
      <c r="L9" s="167">
        <f t="shared" ref="L9:L15" si="3">+K9/$K$58</f>
        <v>0.10430403990654109</v>
      </c>
      <c r="M9" s="150">
        <f>+L9*$M$61</f>
        <v>4589377.7558878083</v>
      </c>
      <c r="N9" s="174" t="s">
        <v>43</v>
      </c>
      <c r="O9" s="175">
        <f>+ROUNDUP(M9,-3)-4000</f>
        <v>4586000</v>
      </c>
      <c r="P9" s="162"/>
      <c r="Q9" s="133">
        <f t="shared" si="1"/>
        <v>4586000</v>
      </c>
      <c r="R9" s="173"/>
    </row>
    <row r="10" spans="1:22" x14ac:dyDescent="0.35">
      <c r="A10" s="117">
        <v>9000</v>
      </c>
      <c r="B10" s="117" t="s">
        <v>483</v>
      </c>
      <c r="C10" s="149">
        <v>381589237.38</v>
      </c>
      <c r="D10" s="117">
        <v>2</v>
      </c>
      <c r="F10" s="166" t="s">
        <v>481</v>
      </c>
      <c r="G10" s="150">
        <v>624857396.52999997</v>
      </c>
      <c r="I10" s="117" t="s">
        <v>481</v>
      </c>
      <c r="J10" s="150">
        <v>624857396.52999997</v>
      </c>
      <c r="K10" s="150">
        <f t="shared" si="0"/>
        <v>1477555.0301475895</v>
      </c>
      <c r="L10" s="167">
        <f t="shared" si="3"/>
        <v>2.1557032968106116E-2</v>
      </c>
      <c r="M10" s="150">
        <f t="shared" ref="M10:M15" si="4">+L10*$M$61</f>
        <v>948509.45059666911</v>
      </c>
      <c r="N10" s="174" t="s">
        <v>481</v>
      </c>
      <c r="O10" s="175">
        <f t="shared" ref="O10:O15" si="5">+ROUNDUP(M10,-3)</f>
        <v>949000</v>
      </c>
      <c r="P10" s="162"/>
      <c r="Q10" s="133">
        <f t="shared" si="1"/>
        <v>949000</v>
      </c>
      <c r="R10" s="173"/>
    </row>
    <row r="11" spans="1:22" x14ac:dyDescent="0.35">
      <c r="A11" s="117">
        <v>9000</v>
      </c>
      <c r="B11" s="117" t="s">
        <v>484</v>
      </c>
      <c r="C11" s="149">
        <v>418016316.25999999</v>
      </c>
      <c r="D11" s="117">
        <v>2</v>
      </c>
      <c r="F11" s="166" t="s">
        <v>482</v>
      </c>
      <c r="G11" s="150">
        <v>346624032.56999999</v>
      </c>
      <c r="I11" s="117" t="s">
        <v>482</v>
      </c>
      <c r="J11" s="150">
        <v>346624032.56999999</v>
      </c>
      <c r="K11" s="150">
        <f t="shared" si="0"/>
        <v>819636.7455006293</v>
      </c>
      <c r="L11" s="167">
        <f t="shared" si="3"/>
        <v>1.195822557137744E-2</v>
      </c>
      <c r="M11" s="150">
        <f t="shared" si="4"/>
        <v>526161.92514060729</v>
      </c>
      <c r="N11" s="174" t="s">
        <v>482</v>
      </c>
      <c r="O11" s="175">
        <f t="shared" si="5"/>
        <v>527000</v>
      </c>
      <c r="P11" s="162"/>
      <c r="Q11" s="133">
        <f t="shared" si="1"/>
        <v>527000</v>
      </c>
      <c r="R11" s="173"/>
    </row>
    <row r="12" spans="1:22" x14ac:dyDescent="0.35">
      <c r="A12" s="117">
        <v>9000</v>
      </c>
      <c r="B12" s="117" t="s">
        <v>485</v>
      </c>
      <c r="C12" s="149">
        <v>394174174.68000001</v>
      </c>
      <c r="D12" s="117">
        <v>2</v>
      </c>
      <c r="F12" s="166" t="s">
        <v>483</v>
      </c>
      <c r="G12" s="150">
        <v>381589237.38</v>
      </c>
      <c r="I12" s="117" t="s">
        <v>483</v>
      </c>
      <c r="J12" s="150">
        <v>381589237.38</v>
      </c>
      <c r="K12" s="150">
        <f t="shared" si="0"/>
        <v>902316.43295260589</v>
      </c>
      <c r="L12" s="167">
        <f t="shared" si="3"/>
        <v>1.3164494516918463E-2</v>
      </c>
      <c r="M12" s="150">
        <f t="shared" si="4"/>
        <v>579237.75874441233</v>
      </c>
      <c r="N12" s="174" t="s">
        <v>483</v>
      </c>
      <c r="O12" s="175">
        <f t="shared" si="5"/>
        <v>580000</v>
      </c>
      <c r="P12" s="162"/>
      <c r="Q12" s="133">
        <f t="shared" si="1"/>
        <v>580000</v>
      </c>
      <c r="R12" s="173"/>
    </row>
    <row r="13" spans="1:22" x14ac:dyDescent="0.35">
      <c r="A13" s="117">
        <v>9000</v>
      </c>
      <c r="B13" s="117" t="s">
        <v>486</v>
      </c>
      <c r="C13" s="149">
        <v>28565125.710000001</v>
      </c>
      <c r="D13" s="117">
        <v>2</v>
      </c>
      <c r="F13" s="166" t="s">
        <v>484</v>
      </c>
      <c r="G13" s="150">
        <v>418016316.25999999</v>
      </c>
      <c r="I13" s="117" t="s">
        <v>484</v>
      </c>
      <c r="J13" s="150">
        <v>418016316.25999999</v>
      </c>
      <c r="K13" s="150">
        <f t="shared" si="0"/>
        <v>988452.90814137785</v>
      </c>
      <c r="L13" s="167">
        <f t="shared" si="3"/>
        <v>1.4421196837653912E-2</v>
      </c>
      <c r="M13" s="150">
        <f t="shared" si="4"/>
        <v>634532.6608567721</v>
      </c>
      <c r="N13" s="174" t="s">
        <v>484</v>
      </c>
      <c r="O13" s="175">
        <f t="shared" si="5"/>
        <v>635000</v>
      </c>
      <c r="P13" s="162"/>
      <c r="Q13" s="133">
        <f t="shared" si="1"/>
        <v>635000</v>
      </c>
      <c r="R13" s="173"/>
    </row>
    <row r="14" spans="1:22" x14ac:dyDescent="0.35">
      <c r="A14" s="117">
        <v>9000</v>
      </c>
      <c r="B14" s="117" t="s">
        <v>45</v>
      </c>
      <c r="C14" s="149">
        <v>1643322664.8499999</v>
      </c>
      <c r="D14" s="117">
        <v>3</v>
      </c>
      <c r="F14" s="166" t="s">
        <v>485</v>
      </c>
      <c r="G14" s="150">
        <v>394174174.68000001</v>
      </c>
      <c r="I14" s="117" t="s">
        <v>485</v>
      </c>
      <c r="J14" s="150">
        <v>394174174.68000001</v>
      </c>
      <c r="K14" s="150">
        <f t="shared" si="0"/>
        <v>932075.12271921453</v>
      </c>
      <c r="L14" s="167">
        <f t="shared" si="3"/>
        <v>1.3598663832644286E-2</v>
      </c>
      <c r="M14" s="150">
        <f t="shared" si="4"/>
        <v>598341.2086363486</v>
      </c>
      <c r="N14" s="174" t="s">
        <v>485</v>
      </c>
      <c r="O14" s="175">
        <f t="shared" si="5"/>
        <v>599000</v>
      </c>
      <c r="P14" s="162"/>
      <c r="Q14" s="133">
        <f t="shared" si="1"/>
        <v>599000</v>
      </c>
      <c r="R14" s="173"/>
    </row>
    <row r="15" spans="1:22" x14ac:dyDescent="0.35">
      <c r="A15" s="117">
        <v>9000</v>
      </c>
      <c r="B15" s="117" t="s">
        <v>487</v>
      </c>
      <c r="C15" s="149">
        <v>848870227.79999995</v>
      </c>
      <c r="D15" s="117">
        <v>3</v>
      </c>
      <c r="F15" s="166" t="s">
        <v>486</v>
      </c>
      <c r="G15" s="150">
        <v>28565125.710000001</v>
      </c>
      <c r="I15" s="117" t="s">
        <v>486</v>
      </c>
      <c r="J15" s="150">
        <v>28565125.710000001</v>
      </c>
      <c r="K15" s="150">
        <f t="shared" si="0"/>
        <v>67545.883931266493</v>
      </c>
      <c r="L15" s="167">
        <f t="shared" si="3"/>
        <v>9.8547182139181342E-4</v>
      </c>
      <c r="M15" s="150">
        <f t="shared" si="4"/>
        <v>43360.760141239793</v>
      </c>
      <c r="N15" s="174" t="s">
        <v>486</v>
      </c>
      <c r="O15" s="175">
        <f t="shared" si="5"/>
        <v>44000</v>
      </c>
      <c r="P15" s="162"/>
      <c r="Q15" s="133">
        <f t="shared" si="1"/>
        <v>44000</v>
      </c>
      <c r="R15" s="173"/>
    </row>
    <row r="16" spans="1:22" x14ac:dyDescent="0.35">
      <c r="A16" s="117">
        <v>9000</v>
      </c>
      <c r="B16" s="117" t="s">
        <v>488</v>
      </c>
      <c r="C16" s="149">
        <v>287118678.26999998</v>
      </c>
      <c r="D16" s="117">
        <v>3</v>
      </c>
      <c r="F16" s="158">
        <v>3</v>
      </c>
      <c r="G16" s="150">
        <v>2883993586.7099996</v>
      </c>
      <c r="I16" s="117">
        <v>3</v>
      </c>
      <c r="J16" s="150">
        <v>2883993586.7099996</v>
      </c>
      <c r="K16" s="150">
        <f t="shared" si="0"/>
        <v>6819570.7606578059</v>
      </c>
      <c r="L16" s="167">
        <f>+K16/$K$58</f>
        <v>9.9495253114970858E-2</v>
      </c>
      <c r="M16" s="150">
        <f>+L16*$M$61</f>
        <v>4377791.1370587181</v>
      </c>
      <c r="N16" s="170">
        <v>3</v>
      </c>
      <c r="O16" s="171">
        <f>+ROUNDUP(M16,-3)</f>
        <v>4378000</v>
      </c>
      <c r="P16" s="172"/>
      <c r="Q16" s="171">
        <f>SUM(Q17:Q20)</f>
        <v>4490000</v>
      </c>
      <c r="R16" s="173"/>
    </row>
    <row r="17" spans="1:18" x14ac:dyDescent="0.35">
      <c r="A17" s="117">
        <v>9000</v>
      </c>
      <c r="B17" s="117" t="s">
        <v>489</v>
      </c>
      <c r="C17" s="149">
        <v>104682015.79000001</v>
      </c>
      <c r="D17" s="117">
        <v>3</v>
      </c>
      <c r="F17" s="166" t="s">
        <v>45</v>
      </c>
      <c r="G17" s="150">
        <v>1643322664.8499999</v>
      </c>
      <c r="I17" s="117" t="s">
        <v>45</v>
      </c>
      <c r="J17" s="150">
        <v>1643322664.8499999</v>
      </c>
      <c r="K17" s="150">
        <f t="shared" si="0"/>
        <v>3885846.0875850152</v>
      </c>
      <c r="L17" s="167">
        <f t="shared" ref="L17:L20" si="6">+K17/$K$58</f>
        <v>5.6693192815085211E-2</v>
      </c>
      <c r="M17" s="150">
        <f t="shared" ref="M17:M20" si="7">+L17*$M$61</f>
        <v>2494500.4838637491</v>
      </c>
      <c r="N17" s="174" t="s">
        <v>45</v>
      </c>
      <c r="O17" s="175">
        <f>+ROUNDUP(M17,-3)-1000</f>
        <v>2494000</v>
      </c>
      <c r="P17" s="162"/>
      <c r="Q17" s="133">
        <f>+O17+P17+112000</f>
        <v>2606000</v>
      </c>
      <c r="R17" s="173"/>
    </row>
    <row r="18" spans="1:18" x14ac:dyDescent="0.35">
      <c r="A18" s="117">
        <v>9000</v>
      </c>
      <c r="B18" s="117" t="s">
        <v>47</v>
      </c>
      <c r="C18" s="149">
        <v>1450066714.0699999</v>
      </c>
      <c r="D18" s="117">
        <v>4</v>
      </c>
      <c r="F18" s="166" t="s">
        <v>487</v>
      </c>
      <c r="G18" s="150">
        <v>848870227.79999995</v>
      </c>
      <c r="I18" s="117" t="s">
        <v>487</v>
      </c>
      <c r="J18" s="150">
        <v>848870227.79999995</v>
      </c>
      <c r="K18" s="150">
        <f t="shared" si="0"/>
        <v>2007261.9480758635</v>
      </c>
      <c r="L18" s="167">
        <f t="shared" si="6"/>
        <v>2.9285279470081121E-2</v>
      </c>
      <c r="M18" s="150">
        <f t="shared" si="7"/>
        <v>1288552.2966835692</v>
      </c>
      <c r="N18" s="174" t="s">
        <v>487</v>
      </c>
      <c r="O18" s="175">
        <f t="shared" ref="O18:O20" si="8">+ROUNDUP(M18,-3)</f>
        <v>1289000</v>
      </c>
      <c r="P18" s="162"/>
      <c r="Q18" s="133">
        <f t="shared" si="1"/>
        <v>1289000</v>
      </c>
      <c r="R18" s="173"/>
    </row>
    <row r="19" spans="1:18" x14ac:dyDescent="0.35">
      <c r="A19" s="117">
        <v>9000</v>
      </c>
      <c r="B19" s="117" t="s">
        <v>490</v>
      </c>
      <c r="C19" s="149">
        <v>438719149.29000002</v>
      </c>
      <c r="D19" s="117">
        <v>4</v>
      </c>
      <c r="F19" s="166" t="s">
        <v>488</v>
      </c>
      <c r="G19" s="150">
        <v>287118678.26999998</v>
      </c>
      <c r="I19" s="117" t="s">
        <v>488</v>
      </c>
      <c r="J19" s="150">
        <v>287118678.26999998</v>
      </c>
      <c r="K19" s="150">
        <f t="shared" si="0"/>
        <v>678928.74387508037</v>
      </c>
      <c r="L19" s="167">
        <f t="shared" si="6"/>
        <v>9.9053429592047444E-3</v>
      </c>
      <c r="M19" s="150">
        <f t="shared" si="7"/>
        <v>435835.09020500875</v>
      </c>
      <c r="N19" s="174" t="s">
        <v>488</v>
      </c>
      <c r="O19" s="175">
        <f t="shared" si="8"/>
        <v>436000</v>
      </c>
      <c r="P19" s="162"/>
      <c r="Q19" s="133">
        <f t="shared" si="1"/>
        <v>436000</v>
      </c>
      <c r="R19" s="173"/>
    </row>
    <row r="20" spans="1:18" x14ac:dyDescent="0.35">
      <c r="A20" s="117">
        <v>9000</v>
      </c>
      <c r="B20" s="117" t="s">
        <v>491</v>
      </c>
      <c r="C20" s="149">
        <v>687647242.32000005</v>
      </c>
      <c r="D20" s="117">
        <v>4</v>
      </c>
      <c r="F20" s="166" t="s">
        <v>489</v>
      </c>
      <c r="G20" s="150">
        <v>104682015.79000001</v>
      </c>
      <c r="I20" s="117" t="s">
        <v>489</v>
      </c>
      <c r="J20" s="150">
        <v>104682015.79000001</v>
      </c>
      <c r="K20" s="150">
        <f t="shared" si="0"/>
        <v>247533.98112184767</v>
      </c>
      <c r="L20" s="167">
        <f t="shared" si="6"/>
        <v>3.6114378705997953E-3</v>
      </c>
      <c r="M20" s="150">
        <f t="shared" si="7"/>
        <v>158903.26630639099</v>
      </c>
      <c r="N20" s="174" t="s">
        <v>489</v>
      </c>
      <c r="O20" s="175">
        <f t="shared" si="8"/>
        <v>159000</v>
      </c>
      <c r="P20" s="162"/>
      <c r="Q20" s="133">
        <f t="shared" si="1"/>
        <v>159000</v>
      </c>
      <c r="R20" s="173"/>
    </row>
    <row r="21" spans="1:18" x14ac:dyDescent="0.35">
      <c r="A21" s="117">
        <v>9000</v>
      </c>
      <c r="B21" s="117" t="s">
        <v>492</v>
      </c>
      <c r="C21" s="149">
        <v>275904484.26999998</v>
      </c>
      <c r="D21" s="117">
        <v>4</v>
      </c>
      <c r="F21" s="158">
        <v>4</v>
      </c>
      <c r="G21" s="150">
        <v>3203571872.7999997</v>
      </c>
      <c r="I21" s="117">
        <v>4</v>
      </c>
      <c r="J21" s="150">
        <v>3203571872.7999997</v>
      </c>
      <c r="K21" s="150">
        <f t="shared" si="0"/>
        <v>7575254.3882509936</v>
      </c>
      <c r="L21" s="167">
        <f>+K21/$K$58</f>
        <v>0.11052042411781139</v>
      </c>
      <c r="M21" s="150">
        <f>+L21*$M$61</f>
        <v>4862898.6611837009</v>
      </c>
      <c r="N21" s="170">
        <v>4</v>
      </c>
      <c r="O21" s="171">
        <f>+ROUNDUP(M21,-3)</f>
        <v>4863000</v>
      </c>
      <c r="P21" s="172"/>
      <c r="Q21" s="171">
        <f>SUM(Q22:Q26)</f>
        <v>4863000</v>
      </c>
      <c r="R21" s="173"/>
    </row>
    <row r="22" spans="1:18" x14ac:dyDescent="0.35">
      <c r="A22" s="117">
        <v>9000</v>
      </c>
      <c r="B22" s="117" t="s">
        <v>493</v>
      </c>
      <c r="C22" s="149">
        <v>351234282.85000002</v>
      </c>
      <c r="D22" s="117">
        <v>4</v>
      </c>
      <c r="F22" s="166" t="s">
        <v>47</v>
      </c>
      <c r="G22" s="150">
        <v>1450066714.0699999</v>
      </c>
      <c r="I22" s="117" t="s">
        <v>47</v>
      </c>
      <c r="J22" s="150">
        <v>1450066714.0699999</v>
      </c>
      <c r="K22" s="150">
        <f t="shared" si="0"/>
        <v>3428867.7373779779</v>
      </c>
      <c r="L22" s="167">
        <f t="shared" ref="L22:L26" si="9">+K22/$K$58</f>
        <v>5.0026031755006223E-2</v>
      </c>
      <c r="M22" s="150">
        <f t="shared" ref="M22:M26" si="10">+L22*$M$61</f>
        <v>2201145.397220274</v>
      </c>
      <c r="N22" s="174" t="s">
        <v>47</v>
      </c>
      <c r="O22" s="175">
        <f>+ROUNDUP(M22,-3)-2000</f>
        <v>2200000</v>
      </c>
      <c r="P22" s="162"/>
      <c r="Q22" s="133">
        <f t="shared" si="1"/>
        <v>2200000</v>
      </c>
      <c r="R22" s="173"/>
    </row>
    <row r="23" spans="1:18" x14ac:dyDescent="0.35">
      <c r="A23" s="117">
        <v>9000</v>
      </c>
      <c r="B23" s="117" t="s">
        <v>49</v>
      </c>
      <c r="C23" s="149">
        <v>1075350967.79</v>
      </c>
      <c r="D23" s="117">
        <v>5</v>
      </c>
      <c r="F23" s="166" t="s">
        <v>490</v>
      </c>
      <c r="G23" s="150">
        <v>438719149.29000002</v>
      </c>
      <c r="I23" s="117" t="s">
        <v>490</v>
      </c>
      <c r="J23" s="150">
        <v>438719149.29000002</v>
      </c>
      <c r="K23" s="150">
        <f t="shared" si="0"/>
        <v>1037407.398000431</v>
      </c>
      <c r="L23" s="167">
        <f t="shared" si="9"/>
        <v>1.5135426446904413E-2</v>
      </c>
      <c r="M23" s="150">
        <f t="shared" si="10"/>
        <v>665958.76366379415</v>
      </c>
      <c r="N23" s="174" t="s">
        <v>490</v>
      </c>
      <c r="O23" s="175">
        <f t="shared" ref="O23:O26" si="11">+ROUNDUP(M23,-3)</f>
        <v>666000</v>
      </c>
      <c r="P23" s="162"/>
      <c r="Q23" s="133">
        <f t="shared" si="1"/>
        <v>666000</v>
      </c>
      <c r="R23" s="173"/>
    </row>
    <row r="24" spans="1:18" x14ac:dyDescent="0.35">
      <c r="A24" s="117">
        <v>9000</v>
      </c>
      <c r="B24" s="117" t="s">
        <v>494</v>
      </c>
      <c r="C24" s="149">
        <v>390761726.18000001</v>
      </c>
      <c r="D24" s="117">
        <v>5</v>
      </c>
      <c r="F24" s="166" t="s">
        <v>491</v>
      </c>
      <c r="G24" s="150">
        <v>687647242.32000005</v>
      </c>
      <c r="I24" s="117" t="s">
        <v>491</v>
      </c>
      <c r="J24" s="150">
        <v>687647242.32000005</v>
      </c>
      <c r="K24" s="150">
        <f t="shared" si="0"/>
        <v>1626029.6309195624</v>
      </c>
      <c r="L24" s="167">
        <f t="shared" si="9"/>
        <v>2.3723227660325537E-2</v>
      </c>
      <c r="M24" s="150">
        <f t="shared" si="10"/>
        <v>1043822.0170543236</v>
      </c>
      <c r="N24" s="174" t="s">
        <v>491</v>
      </c>
      <c r="O24" s="175">
        <f t="shared" si="11"/>
        <v>1044000</v>
      </c>
      <c r="P24" s="162"/>
      <c r="Q24" s="133">
        <f t="shared" si="1"/>
        <v>1044000</v>
      </c>
      <c r="R24" s="173"/>
    </row>
    <row r="25" spans="1:18" x14ac:dyDescent="0.35">
      <c r="A25" s="117">
        <v>9000</v>
      </c>
      <c r="B25" s="117" t="s">
        <v>495</v>
      </c>
      <c r="C25" s="149">
        <v>499235878.05000001</v>
      </c>
      <c r="D25" s="117">
        <v>5</v>
      </c>
      <c r="F25" s="166" t="s">
        <v>492</v>
      </c>
      <c r="G25" s="150">
        <v>275904484.26999998</v>
      </c>
      <c r="I25" s="117" t="s">
        <v>492</v>
      </c>
      <c r="J25" s="150">
        <v>275904484.26999998</v>
      </c>
      <c r="K25" s="150">
        <f t="shared" si="0"/>
        <v>652411.35151361313</v>
      </c>
      <c r="L25" s="167">
        <f t="shared" si="9"/>
        <v>9.5184630869151465E-3</v>
      </c>
      <c r="M25" s="150">
        <f t="shared" si="10"/>
        <v>418812.37582426646</v>
      </c>
      <c r="N25" s="174" t="s">
        <v>492</v>
      </c>
      <c r="O25" s="175">
        <f t="shared" si="11"/>
        <v>419000</v>
      </c>
      <c r="P25" s="162"/>
      <c r="Q25" s="133">
        <f t="shared" si="1"/>
        <v>419000</v>
      </c>
      <c r="R25" s="173"/>
    </row>
    <row r="26" spans="1:18" x14ac:dyDescent="0.35">
      <c r="A26" s="117">
        <v>9000</v>
      </c>
      <c r="B26" s="117" t="s">
        <v>496</v>
      </c>
      <c r="C26" s="149">
        <v>209218799.75</v>
      </c>
      <c r="D26" s="117">
        <v>5</v>
      </c>
      <c r="F26" s="166" t="s">
        <v>493</v>
      </c>
      <c r="G26" s="150">
        <v>351234282.85000002</v>
      </c>
      <c r="I26" s="117" t="s">
        <v>493</v>
      </c>
      <c r="J26" s="150">
        <v>351234282.85000002</v>
      </c>
      <c r="K26" s="150">
        <f t="shared" si="0"/>
        <v>830538.27043941</v>
      </c>
      <c r="L26" s="167">
        <f t="shared" si="9"/>
        <v>1.2117275168660088E-2</v>
      </c>
      <c r="M26" s="150">
        <f t="shared" si="10"/>
        <v>533160.10742104391</v>
      </c>
      <c r="N26" s="174" t="s">
        <v>493</v>
      </c>
      <c r="O26" s="175">
        <f t="shared" si="11"/>
        <v>534000</v>
      </c>
      <c r="P26" s="162"/>
      <c r="Q26" s="133">
        <f t="shared" si="1"/>
        <v>534000</v>
      </c>
      <c r="R26" s="173"/>
    </row>
    <row r="27" spans="1:18" x14ac:dyDescent="0.35">
      <c r="A27" s="117">
        <v>9000</v>
      </c>
      <c r="B27" s="117" t="s">
        <v>51</v>
      </c>
      <c r="C27" s="149">
        <v>1760546179.8099999</v>
      </c>
      <c r="D27" s="117">
        <v>6</v>
      </c>
      <c r="F27" s="158">
        <v>5</v>
      </c>
      <c r="G27" s="150">
        <v>2174567371.77</v>
      </c>
      <c r="I27" s="117">
        <v>5</v>
      </c>
      <c r="J27" s="150">
        <v>2174567371.77</v>
      </c>
      <c r="K27" s="150">
        <f t="shared" si="0"/>
        <v>5142041.9705303526</v>
      </c>
      <c r="L27" s="167">
        <f>+K27/$K$58</f>
        <v>7.5020669971957582E-2</v>
      </c>
      <c r="M27" s="150">
        <f>+L27*$M$61</f>
        <v>3300909.4787661335</v>
      </c>
      <c r="N27" s="170">
        <v>5</v>
      </c>
      <c r="O27" s="171">
        <f>+ROUNDUP(M27,-3)</f>
        <v>3301000</v>
      </c>
      <c r="P27" s="172"/>
      <c r="Q27" s="171">
        <f>SUM(Q28:Q31)</f>
        <v>3301000</v>
      </c>
      <c r="R27" s="173"/>
    </row>
    <row r="28" spans="1:18" x14ac:dyDescent="0.35">
      <c r="A28" s="117">
        <v>9000</v>
      </c>
      <c r="B28" s="117" t="s">
        <v>497</v>
      </c>
      <c r="C28" s="149">
        <v>521710380.86000001</v>
      </c>
      <c r="D28" s="117">
        <v>6</v>
      </c>
      <c r="F28" s="166" t="s">
        <v>49</v>
      </c>
      <c r="G28" s="150">
        <v>1075350967.79</v>
      </c>
      <c r="I28" s="117" t="s">
        <v>49</v>
      </c>
      <c r="J28" s="150">
        <v>1075350967.79</v>
      </c>
      <c r="K28" s="150">
        <f t="shared" si="0"/>
        <v>2542804.5510155195</v>
      </c>
      <c r="L28" s="167">
        <f t="shared" ref="L28:L31" si="12">+K28/$K$58</f>
        <v>3.7098666661651479E-2</v>
      </c>
      <c r="M28" s="150">
        <f t="shared" ref="M28:M31" si="13">+L28*$M$61</f>
        <v>1632341.333112665</v>
      </c>
      <c r="N28" s="174" t="s">
        <v>49</v>
      </c>
      <c r="O28" s="175">
        <f>+ROUNDUP(M28,-3)-2000</f>
        <v>1631000</v>
      </c>
      <c r="P28" s="162"/>
      <c r="Q28" s="133">
        <f t="shared" si="1"/>
        <v>1631000</v>
      </c>
      <c r="R28" s="173"/>
    </row>
    <row r="29" spans="1:18" x14ac:dyDescent="0.35">
      <c r="A29" s="117">
        <v>9000</v>
      </c>
      <c r="B29" s="117" t="s">
        <v>53</v>
      </c>
      <c r="C29" s="149">
        <v>1169643087.8199999</v>
      </c>
      <c r="D29" s="117">
        <v>7</v>
      </c>
      <c r="F29" s="166" t="s">
        <v>494</v>
      </c>
      <c r="G29" s="150">
        <v>390761726.18000001</v>
      </c>
      <c r="I29" s="117" t="s">
        <v>494</v>
      </c>
      <c r="J29" s="150">
        <v>390761726.18000001</v>
      </c>
      <c r="K29" s="150">
        <f t="shared" si="0"/>
        <v>924005.95289855683</v>
      </c>
      <c r="L29" s="167">
        <f t="shared" si="12"/>
        <v>1.3480937347809543E-2</v>
      </c>
      <c r="M29" s="150">
        <f t="shared" si="13"/>
        <v>593161.24330361991</v>
      </c>
      <c r="N29" s="174" t="s">
        <v>494</v>
      </c>
      <c r="O29" s="175">
        <f t="shared" ref="O29:O31" si="14">+ROUNDUP(M29,-3)</f>
        <v>594000</v>
      </c>
      <c r="P29" s="162"/>
      <c r="Q29" s="133">
        <f t="shared" si="1"/>
        <v>594000</v>
      </c>
      <c r="R29" s="173"/>
    </row>
    <row r="30" spans="1:18" x14ac:dyDescent="0.35">
      <c r="A30" s="117">
        <v>9000</v>
      </c>
      <c r="B30" s="117" t="s">
        <v>498</v>
      </c>
      <c r="C30" s="149">
        <v>692810098.97000003</v>
      </c>
      <c r="D30" s="117">
        <v>14</v>
      </c>
      <c r="F30" s="166" t="s">
        <v>495</v>
      </c>
      <c r="G30" s="150">
        <v>499235878.05000001</v>
      </c>
      <c r="I30" s="117" t="s">
        <v>495</v>
      </c>
      <c r="J30" s="150">
        <v>499235878.05000001</v>
      </c>
      <c r="K30" s="150">
        <f t="shared" si="0"/>
        <v>1180506.9235625362</v>
      </c>
      <c r="L30" s="167">
        <f t="shared" si="12"/>
        <v>1.7223200592246746E-2</v>
      </c>
      <c r="M30" s="150">
        <f t="shared" si="13"/>
        <v>757820.82605885679</v>
      </c>
      <c r="N30" s="174" t="s">
        <v>495</v>
      </c>
      <c r="O30" s="175">
        <f t="shared" si="14"/>
        <v>758000</v>
      </c>
      <c r="P30" s="162"/>
      <c r="Q30" s="133">
        <f t="shared" si="1"/>
        <v>758000</v>
      </c>
      <c r="R30" s="173"/>
    </row>
    <row r="31" spans="1:18" x14ac:dyDescent="0.35">
      <c r="A31" s="117">
        <v>9000</v>
      </c>
      <c r="B31" s="117" t="s">
        <v>499</v>
      </c>
      <c r="C31" s="149">
        <v>381927311.06999999</v>
      </c>
      <c r="D31" s="117">
        <v>14</v>
      </c>
      <c r="F31" s="166" t="s">
        <v>496</v>
      </c>
      <c r="G31" s="150">
        <v>209218799.75</v>
      </c>
      <c r="I31" s="117" t="s">
        <v>496</v>
      </c>
      <c r="J31" s="150">
        <v>209218799.75</v>
      </c>
      <c r="K31" s="150">
        <f t="shared" si="0"/>
        <v>494724.54305373982</v>
      </c>
      <c r="L31" s="167">
        <f t="shared" si="12"/>
        <v>7.2178653702498112E-3</v>
      </c>
      <c r="M31" s="150">
        <f t="shared" si="13"/>
        <v>317586.07629099168</v>
      </c>
      <c r="N31" s="174" t="s">
        <v>496</v>
      </c>
      <c r="O31" s="175">
        <f t="shared" si="14"/>
        <v>318000</v>
      </c>
      <c r="P31" s="162"/>
      <c r="Q31" s="133">
        <f t="shared" si="1"/>
        <v>318000</v>
      </c>
      <c r="R31" s="173"/>
    </row>
    <row r="32" spans="1:18" x14ac:dyDescent="0.35">
      <c r="A32" s="117">
        <v>9000</v>
      </c>
      <c r="B32" s="117" t="s">
        <v>500</v>
      </c>
      <c r="C32" s="149">
        <v>303212372.23000002</v>
      </c>
      <c r="D32" s="117">
        <v>14</v>
      </c>
      <c r="F32" s="158">
        <v>6</v>
      </c>
      <c r="G32" s="150">
        <v>2282256560.6700001</v>
      </c>
      <c r="I32" s="117">
        <v>6</v>
      </c>
      <c r="J32" s="150">
        <v>2282256560.6700001</v>
      </c>
      <c r="K32" s="150">
        <f t="shared" si="0"/>
        <v>5396686.7961102789</v>
      </c>
      <c r="L32" s="167">
        <f>+K32/$K$58</f>
        <v>7.8735852681352692E-2</v>
      </c>
      <c r="M32" s="150">
        <f>+L32*$M$61</f>
        <v>3464377.5179795185</v>
      </c>
      <c r="N32" s="170">
        <v>6</v>
      </c>
      <c r="O32" s="171">
        <f>+ROUNDUP(M32,-3)</f>
        <v>3465000</v>
      </c>
      <c r="P32" s="172"/>
      <c r="Q32" s="171">
        <f>SUM(Q33:Q34)</f>
        <v>3465000</v>
      </c>
      <c r="R32" s="173"/>
    </row>
    <row r="33" spans="1:18" x14ac:dyDescent="0.35">
      <c r="A33" s="117">
        <v>9000</v>
      </c>
      <c r="B33" s="117" t="s">
        <v>55</v>
      </c>
      <c r="C33" s="149">
        <v>1403835848.79</v>
      </c>
      <c r="D33" s="117">
        <v>8</v>
      </c>
      <c r="F33" s="166" t="s">
        <v>51</v>
      </c>
      <c r="G33" s="150">
        <v>1760546179.8099999</v>
      </c>
      <c r="I33" s="117" t="s">
        <v>51</v>
      </c>
      <c r="J33" s="150">
        <v>1760546179.8099999</v>
      </c>
      <c r="K33" s="150">
        <f t="shared" si="0"/>
        <v>4163036.0434734761</v>
      </c>
      <c r="L33" s="167">
        <f t="shared" ref="L33:L34" si="15">+K33/$K$58</f>
        <v>6.0737301423966307E-2</v>
      </c>
      <c r="M33" s="150">
        <f t="shared" ref="M33:M34" si="16">+L33*$M$61</f>
        <v>2672441.2626545173</v>
      </c>
      <c r="N33" s="174" t="s">
        <v>51</v>
      </c>
      <c r="O33" s="175">
        <f t="shared" ref="O33:O34" si="17">+ROUNDUP(M33,-3)</f>
        <v>2673000</v>
      </c>
      <c r="P33" s="162"/>
      <c r="Q33" s="133">
        <f t="shared" si="1"/>
        <v>2673000</v>
      </c>
      <c r="R33" s="173"/>
    </row>
    <row r="34" spans="1:18" x14ac:dyDescent="0.35">
      <c r="A34" s="117">
        <v>9000</v>
      </c>
      <c r="B34" s="117" t="s">
        <v>388</v>
      </c>
      <c r="C34" s="149">
        <v>850026029.66999996</v>
      </c>
      <c r="D34" s="117">
        <v>13</v>
      </c>
      <c r="F34" s="166" t="s">
        <v>497</v>
      </c>
      <c r="G34" s="150">
        <v>521710380.86000001</v>
      </c>
      <c r="I34" s="117" t="s">
        <v>497</v>
      </c>
      <c r="J34" s="150">
        <v>521710380.86000001</v>
      </c>
      <c r="K34" s="150">
        <f t="shared" si="0"/>
        <v>1233650.7526368031</v>
      </c>
      <c r="L34" s="167">
        <f t="shared" si="15"/>
        <v>1.7998551257386391E-2</v>
      </c>
      <c r="M34" s="150">
        <f t="shared" si="16"/>
        <v>791936.2553250012</v>
      </c>
      <c r="N34" s="174" t="s">
        <v>497</v>
      </c>
      <c r="O34" s="175">
        <f t="shared" si="17"/>
        <v>792000</v>
      </c>
      <c r="P34" s="162"/>
      <c r="Q34" s="133">
        <f t="shared" si="1"/>
        <v>792000</v>
      </c>
      <c r="R34" s="173"/>
    </row>
    <row r="35" spans="1:18" x14ac:dyDescent="0.35">
      <c r="A35" s="117">
        <v>9000</v>
      </c>
      <c r="B35" s="117" t="s">
        <v>501</v>
      </c>
      <c r="C35" s="149">
        <v>310503663.47000003</v>
      </c>
      <c r="D35" s="117">
        <v>8</v>
      </c>
      <c r="F35" s="158">
        <v>7</v>
      </c>
      <c r="G35" s="150">
        <v>1169643087.8199999</v>
      </c>
      <c r="I35" s="117">
        <v>7</v>
      </c>
      <c r="J35" s="150">
        <v>1169643087.8199999</v>
      </c>
      <c r="K35" s="150">
        <f t="shared" si="0"/>
        <v>2765770.2981240563</v>
      </c>
      <c r="L35" s="167">
        <f>+K35/$K$58</f>
        <v>4.0351662227371306E-2</v>
      </c>
      <c r="M35" s="150">
        <f>+L35*$M$61</f>
        <v>1775473.1380043374</v>
      </c>
      <c r="N35" s="170">
        <v>7</v>
      </c>
      <c r="O35" s="171">
        <f>+ROUNDUP(M35,-3)</f>
        <v>1776000</v>
      </c>
      <c r="P35" s="172"/>
      <c r="Q35" s="171">
        <f>SUM(Q36)</f>
        <v>1776000</v>
      </c>
      <c r="R35" s="173"/>
    </row>
    <row r="36" spans="1:18" x14ac:dyDescent="0.35">
      <c r="A36" s="117">
        <v>9000</v>
      </c>
      <c r="B36" s="117" t="s">
        <v>502</v>
      </c>
      <c r="C36" s="149">
        <v>341646284.83999997</v>
      </c>
      <c r="D36" s="117">
        <v>13</v>
      </c>
      <c r="F36" s="166" t="s">
        <v>53</v>
      </c>
      <c r="G36" s="150">
        <v>1169643087.8199999</v>
      </c>
      <c r="I36" s="117" t="s">
        <v>53</v>
      </c>
      <c r="J36" s="150">
        <v>1169643087.8199999</v>
      </c>
      <c r="K36" s="150">
        <f t="shared" si="0"/>
        <v>2765770.2981240563</v>
      </c>
      <c r="L36" s="167">
        <f>+K36/$K$58</f>
        <v>4.0351662227371306E-2</v>
      </c>
      <c r="M36" s="150">
        <f>+L36*$M$61</f>
        <v>1775473.1380043374</v>
      </c>
      <c r="N36" s="174" t="s">
        <v>53</v>
      </c>
      <c r="O36" s="175">
        <f>+ROUNDUP(M36,-3)</f>
        <v>1776000</v>
      </c>
      <c r="P36" s="162"/>
      <c r="Q36" s="133">
        <f t="shared" si="1"/>
        <v>1776000</v>
      </c>
      <c r="R36" s="173"/>
    </row>
    <row r="37" spans="1:18" x14ac:dyDescent="0.35">
      <c r="A37" s="117">
        <v>9000</v>
      </c>
      <c r="B37" s="117" t="s">
        <v>503</v>
      </c>
      <c r="C37" s="149">
        <v>335337402.87</v>
      </c>
      <c r="D37" s="117">
        <v>8</v>
      </c>
      <c r="F37" s="158">
        <v>8</v>
      </c>
      <c r="G37" s="150">
        <v>2049676915.1300001</v>
      </c>
      <c r="I37" s="117">
        <v>8</v>
      </c>
      <c r="J37" s="150">
        <v>2049676915.1300001</v>
      </c>
      <c r="K37" s="150">
        <f t="shared" si="0"/>
        <v>4846722.5529310415</v>
      </c>
      <c r="L37" s="167">
        <f>+K37/$K$58</f>
        <v>7.0712058589358626E-2</v>
      </c>
      <c r="M37" s="150">
        <f>+L37*$M$61</f>
        <v>3111330.5779317794</v>
      </c>
      <c r="N37" s="170">
        <v>8</v>
      </c>
      <c r="O37" s="171">
        <f>+ROUNDUP(M37,-3)</f>
        <v>3112000</v>
      </c>
      <c r="P37" s="172"/>
      <c r="Q37" s="171">
        <f>SUM(Q38:Q40)</f>
        <v>3000000</v>
      </c>
      <c r="R37" s="173"/>
    </row>
    <row r="38" spans="1:18" x14ac:dyDescent="0.35">
      <c r="A38" s="117">
        <v>9000</v>
      </c>
      <c r="B38" s="117" t="s">
        <v>57</v>
      </c>
      <c r="C38" s="149">
        <v>1431652669.5899999</v>
      </c>
      <c r="D38" s="117">
        <v>9</v>
      </c>
      <c r="F38" s="166" t="s">
        <v>55</v>
      </c>
      <c r="G38" s="150">
        <v>1403835848.79</v>
      </c>
      <c r="I38" s="117" t="s">
        <v>55</v>
      </c>
      <c r="J38" s="150">
        <v>1403835848.79</v>
      </c>
      <c r="K38" s="150">
        <f t="shared" si="0"/>
        <v>3319548.9585303948</v>
      </c>
      <c r="L38" s="167">
        <f t="shared" ref="L38:L40" si="18">+K38/$K$58</f>
        <v>4.8431107389031808E-2</v>
      </c>
      <c r="M38" s="150">
        <f t="shared" ref="M38:M40" si="19">+L38*$M$61</f>
        <v>2130968.7251173994</v>
      </c>
      <c r="N38" s="174" t="s">
        <v>55</v>
      </c>
      <c r="O38" s="175">
        <f>+ROUNDUP(M38,-3)-1000</f>
        <v>2130000</v>
      </c>
      <c r="P38" s="162"/>
      <c r="Q38" s="133">
        <f>+O38+P38-112000</f>
        <v>2018000</v>
      </c>
      <c r="R38" s="173"/>
    </row>
    <row r="39" spans="1:18" x14ac:dyDescent="0.35">
      <c r="A39" s="117">
        <v>9000</v>
      </c>
      <c r="B39" s="117" t="s">
        <v>504</v>
      </c>
      <c r="C39" s="149">
        <v>293145339.14999998</v>
      </c>
      <c r="D39" s="117">
        <v>9</v>
      </c>
      <c r="F39" s="166" t="s">
        <v>501</v>
      </c>
      <c r="G39" s="150">
        <v>310503663.47000003</v>
      </c>
      <c r="I39" s="117" t="s">
        <v>501</v>
      </c>
      <c r="J39" s="150">
        <v>310503663.47000003</v>
      </c>
      <c r="K39" s="150">
        <f t="shared" si="0"/>
        <v>734225.52471510379</v>
      </c>
      <c r="L39" s="167">
        <f t="shared" si="18"/>
        <v>1.0712104469454184E-2</v>
      </c>
      <c r="M39" s="150">
        <f t="shared" si="19"/>
        <v>471332.59665598412</v>
      </c>
      <c r="N39" s="174" t="s">
        <v>501</v>
      </c>
      <c r="O39" s="175">
        <f>+ROUNDUP(M39,-3)</f>
        <v>472000</v>
      </c>
      <c r="P39" s="162"/>
      <c r="Q39" s="133">
        <f t="shared" si="1"/>
        <v>472000</v>
      </c>
      <c r="R39" s="173"/>
    </row>
    <row r="40" spans="1:18" x14ac:dyDescent="0.35">
      <c r="A40" s="117">
        <v>9000</v>
      </c>
      <c r="B40" s="117" t="s">
        <v>59</v>
      </c>
      <c r="C40" s="149">
        <v>940757649.92999995</v>
      </c>
      <c r="D40" s="117">
        <v>10</v>
      </c>
      <c r="F40" s="166" t="s">
        <v>503</v>
      </c>
      <c r="G40" s="150">
        <v>335337402.87</v>
      </c>
      <c r="I40" s="117" t="s">
        <v>503</v>
      </c>
      <c r="J40" s="150">
        <v>335337402.87</v>
      </c>
      <c r="K40" s="150">
        <f t="shared" si="0"/>
        <v>792948.06968554272</v>
      </c>
      <c r="L40" s="167">
        <f t="shared" si="18"/>
        <v>1.1568846730872629E-2</v>
      </c>
      <c r="M40" s="150">
        <f t="shared" si="19"/>
        <v>509029.25615839567</v>
      </c>
      <c r="N40" s="174" t="s">
        <v>503</v>
      </c>
      <c r="O40" s="175">
        <f>+ROUNDUP(M40,-3)</f>
        <v>510000</v>
      </c>
      <c r="P40" s="162"/>
      <c r="Q40" s="133">
        <f t="shared" si="1"/>
        <v>510000</v>
      </c>
      <c r="R40" s="173"/>
    </row>
    <row r="41" spans="1:18" x14ac:dyDescent="0.35">
      <c r="A41" s="117">
        <v>9000</v>
      </c>
      <c r="B41" s="117" t="s">
        <v>505</v>
      </c>
      <c r="C41" s="149">
        <v>182570009.36000001</v>
      </c>
      <c r="D41" s="117">
        <v>10</v>
      </c>
      <c r="F41" s="158">
        <v>9</v>
      </c>
      <c r="G41" s="150">
        <v>1724798008.7399998</v>
      </c>
      <c r="I41" s="117">
        <v>9</v>
      </c>
      <c r="J41" s="150">
        <v>1724798008.7399998</v>
      </c>
      <c r="K41" s="150">
        <f t="shared" si="0"/>
        <v>4078504.9324129713</v>
      </c>
      <c r="L41" s="167">
        <f>+K41/$K$58</f>
        <v>5.9504020828129604E-2</v>
      </c>
      <c r="M41" s="150">
        <f>+L41*$M$61</f>
        <v>2618176.9164377027</v>
      </c>
      <c r="N41" s="170">
        <v>9</v>
      </c>
      <c r="O41" s="171">
        <f>+ROUNDUP(M41,-3)</f>
        <v>2619000</v>
      </c>
      <c r="P41" s="172"/>
      <c r="Q41" s="171">
        <f>SUM(Q42:Q43)</f>
        <v>2619000</v>
      </c>
      <c r="R41" s="173"/>
    </row>
    <row r="42" spans="1:18" x14ac:dyDescent="0.35">
      <c r="A42" s="117">
        <v>9000</v>
      </c>
      <c r="B42" s="117" t="s">
        <v>61</v>
      </c>
      <c r="C42" s="149">
        <v>1527741853.4300001</v>
      </c>
      <c r="D42" s="117">
        <v>11</v>
      </c>
      <c r="F42" s="166" t="s">
        <v>57</v>
      </c>
      <c r="G42" s="150">
        <v>1431652669.5899999</v>
      </c>
      <c r="I42" s="117" t="s">
        <v>57</v>
      </c>
      <c r="J42" s="150">
        <v>1431652669.5899999</v>
      </c>
      <c r="K42" s="150">
        <f t="shared" si="0"/>
        <v>3385325.3800371229</v>
      </c>
      <c r="L42" s="167">
        <f t="shared" ref="L42:L43" si="20">+K42/$K$58</f>
        <v>4.9390763346348641E-2</v>
      </c>
      <c r="M42" s="150">
        <f t="shared" ref="M42:M43" si="21">+L42*$M$61</f>
        <v>2173193.5872393404</v>
      </c>
      <c r="N42" s="174" t="s">
        <v>57</v>
      </c>
      <c r="O42" s="175">
        <f t="shared" ref="O42:O43" si="22">+ROUNDUP(M42,-3)</f>
        <v>2174000</v>
      </c>
      <c r="P42" s="162"/>
      <c r="Q42" s="133">
        <f t="shared" si="1"/>
        <v>2174000</v>
      </c>
      <c r="R42" s="173"/>
    </row>
    <row r="43" spans="1:18" x14ac:dyDescent="0.35">
      <c r="A43" s="117">
        <v>9000</v>
      </c>
      <c r="C43" s="149">
        <v>28986243025.860001</v>
      </c>
      <c r="F43" s="166" t="s">
        <v>504</v>
      </c>
      <c r="G43" s="150">
        <v>293145339.14999998</v>
      </c>
      <c r="I43" s="117" t="s">
        <v>504</v>
      </c>
      <c r="J43" s="150">
        <v>293145339.14999998</v>
      </c>
      <c r="K43" s="150">
        <f t="shared" si="0"/>
        <v>693179.55237584864</v>
      </c>
      <c r="L43" s="167">
        <f t="shared" si="20"/>
        <v>1.0113257481780965E-2</v>
      </c>
      <c r="M43" s="150">
        <f t="shared" si="21"/>
        <v>444983.32919836242</v>
      </c>
      <c r="N43" s="174" t="s">
        <v>504</v>
      </c>
      <c r="O43" s="175">
        <f t="shared" si="22"/>
        <v>445000</v>
      </c>
      <c r="P43" s="162"/>
      <c r="Q43" s="133">
        <f t="shared" si="1"/>
        <v>445000</v>
      </c>
      <c r="R43" s="173"/>
    </row>
    <row r="44" spans="1:18" x14ac:dyDescent="0.35">
      <c r="F44" s="158">
        <v>10</v>
      </c>
      <c r="G44" s="150">
        <v>1123327659.29</v>
      </c>
      <c r="I44" s="117">
        <v>10</v>
      </c>
      <c r="J44" s="150">
        <v>1123327659.29</v>
      </c>
      <c r="K44" s="150">
        <f t="shared" si="0"/>
        <v>2656251.5586837092</v>
      </c>
      <c r="L44" s="167">
        <f>+K44/$K$58</f>
        <v>3.8753820503327256E-2</v>
      </c>
      <c r="M44" s="150">
        <f>+L44*$M$61</f>
        <v>1705168.1021463992</v>
      </c>
      <c r="N44" s="170">
        <v>10</v>
      </c>
      <c r="O44" s="171">
        <f>+ROUNDUP(M44,-3)</f>
        <v>1706000</v>
      </c>
      <c r="P44" s="172"/>
      <c r="Q44" s="171">
        <f>SUM(Q45:Q46)</f>
        <v>1706000</v>
      </c>
      <c r="R44" s="173"/>
    </row>
    <row r="45" spans="1:18" x14ac:dyDescent="0.35">
      <c r="F45" s="166" t="s">
        <v>59</v>
      </c>
      <c r="G45" s="150">
        <v>940757649.92999995</v>
      </c>
      <c r="I45" s="117" t="s">
        <v>59</v>
      </c>
      <c r="J45" s="150">
        <v>940757649.92999995</v>
      </c>
      <c r="K45" s="150">
        <f t="shared" si="0"/>
        <v>2224541.4802210163</v>
      </c>
      <c r="L45" s="167">
        <f t="shared" ref="L45:L46" si="23">+K45/$K$58</f>
        <v>3.2455315064139414E-2</v>
      </c>
      <c r="M45" s="150">
        <f t="shared" ref="M45:M46" si="24">+L45*$M$61</f>
        <v>1428033.8628221343</v>
      </c>
      <c r="N45" s="174" t="s">
        <v>59</v>
      </c>
      <c r="O45" s="175">
        <f>+ROUNDUP(M45,-3)-1000</f>
        <v>1428000</v>
      </c>
      <c r="P45" s="162"/>
      <c r="Q45" s="133">
        <f t="shared" si="1"/>
        <v>1428000</v>
      </c>
      <c r="R45" s="173"/>
    </row>
    <row r="46" spans="1:18" x14ac:dyDescent="0.35">
      <c r="F46" s="166" t="s">
        <v>505</v>
      </c>
      <c r="G46" s="150">
        <v>182570009.36000001</v>
      </c>
      <c r="I46" s="117" t="s">
        <v>505</v>
      </c>
      <c r="J46" s="150">
        <v>182570009.36000001</v>
      </c>
      <c r="K46" s="150">
        <f t="shared" si="0"/>
        <v>431710.07846269326</v>
      </c>
      <c r="L46" s="167">
        <f t="shared" si="23"/>
        <v>6.2985054391878478E-3</v>
      </c>
      <c r="M46" s="150">
        <f t="shared" si="24"/>
        <v>277134.23932426528</v>
      </c>
      <c r="N46" s="174" t="s">
        <v>505</v>
      </c>
      <c r="O46" s="175">
        <f t="shared" ref="O46" si="25">+ROUNDUP(M46,-3)</f>
        <v>278000</v>
      </c>
      <c r="P46" s="162"/>
      <c r="Q46" s="133">
        <f t="shared" si="1"/>
        <v>278000</v>
      </c>
      <c r="R46" s="173"/>
    </row>
    <row r="47" spans="1:18" x14ac:dyDescent="0.35">
      <c r="F47" s="158">
        <v>11</v>
      </c>
      <c r="G47" s="150">
        <v>1527741853.4300001</v>
      </c>
      <c r="I47" s="117">
        <v>11</v>
      </c>
      <c r="J47" s="150">
        <v>1527741853.4300001</v>
      </c>
      <c r="K47" s="150">
        <f t="shared" si="0"/>
        <v>3612540.5137844472</v>
      </c>
      <c r="L47" s="167">
        <f>+K47/$K$58</f>
        <v>5.2705756039754081E-2</v>
      </c>
      <c r="M47" s="150">
        <f>+L47*$M$61</f>
        <v>2319053.2657491798</v>
      </c>
      <c r="N47" s="170">
        <v>11</v>
      </c>
      <c r="O47" s="171">
        <f>+ROUNDUP(M47,-3)</f>
        <v>2320000</v>
      </c>
      <c r="P47" s="172"/>
      <c r="Q47" s="171">
        <f>SUM(Q48)</f>
        <v>2320000</v>
      </c>
      <c r="R47" s="173"/>
    </row>
    <row r="48" spans="1:18" x14ac:dyDescent="0.35">
      <c r="F48" s="166" t="s">
        <v>61</v>
      </c>
      <c r="G48" s="150">
        <v>1527741853.4300001</v>
      </c>
      <c r="I48" s="117" t="s">
        <v>61</v>
      </c>
      <c r="J48" s="150">
        <v>1527741853.4300001</v>
      </c>
      <c r="K48" s="150">
        <f t="shared" si="0"/>
        <v>3612540.5137844472</v>
      </c>
      <c r="L48" s="167">
        <f>+K48/$K$58</f>
        <v>5.2705756039754081E-2</v>
      </c>
      <c r="M48" s="150">
        <f>+L48*$M$61</f>
        <v>2319053.2657491798</v>
      </c>
      <c r="N48" s="174" t="s">
        <v>61</v>
      </c>
      <c r="O48" s="175">
        <f>+ROUNDUP(M48,-3)</f>
        <v>2320000</v>
      </c>
      <c r="P48" s="162"/>
      <c r="Q48" s="133">
        <f t="shared" si="1"/>
        <v>2320000</v>
      </c>
      <c r="R48" s="173"/>
    </row>
    <row r="49" spans="3:20" x14ac:dyDescent="0.35">
      <c r="F49" s="158">
        <v>12</v>
      </c>
      <c r="G49" s="150">
        <v>814186596.57000005</v>
      </c>
      <c r="I49" s="117">
        <v>12</v>
      </c>
      <c r="J49" s="150">
        <v>814186596.57000005</v>
      </c>
      <c r="K49" s="150">
        <f t="shared" si="0"/>
        <v>1925248.0772754881</v>
      </c>
      <c r="L49" s="167">
        <f>+K49/$K$58</f>
        <v>2.8088724566465051E-2</v>
      </c>
      <c r="M49" s="150">
        <f>+L49*$M$61</f>
        <v>1235903.8809244623</v>
      </c>
      <c r="N49" s="170">
        <v>12</v>
      </c>
      <c r="O49" s="171">
        <f>+ROUNDUP(M49,-3)</f>
        <v>1236000</v>
      </c>
      <c r="P49" s="172"/>
      <c r="Q49" s="171">
        <f>SUM(Q50)</f>
        <v>1236000</v>
      </c>
      <c r="R49" s="173"/>
    </row>
    <row r="50" spans="3:20" x14ac:dyDescent="0.35">
      <c r="F50" s="166" t="s">
        <v>387</v>
      </c>
      <c r="G50" s="150">
        <v>814186596.57000005</v>
      </c>
      <c r="I50" s="117" t="s">
        <v>387</v>
      </c>
      <c r="J50" s="150">
        <v>814186596.57000005</v>
      </c>
      <c r="K50" s="150">
        <f t="shared" si="0"/>
        <v>1925248.0772754881</v>
      </c>
      <c r="L50" s="167">
        <f>+K50/$K$58</f>
        <v>2.8088724566465051E-2</v>
      </c>
      <c r="M50" s="150">
        <f>+L50*$M$61</f>
        <v>1235903.8809244623</v>
      </c>
      <c r="N50" s="174" t="s">
        <v>387</v>
      </c>
      <c r="O50" s="175">
        <f>+ROUNDUP(M50,-3)</f>
        <v>1236000</v>
      </c>
      <c r="P50" s="162"/>
      <c r="Q50" s="133">
        <f t="shared" si="1"/>
        <v>1236000</v>
      </c>
      <c r="R50" s="173"/>
    </row>
    <row r="51" spans="3:20" x14ac:dyDescent="0.35">
      <c r="F51" s="158">
        <v>13</v>
      </c>
      <c r="G51" s="150">
        <v>1191672314.51</v>
      </c>
      <c r="I51" s="117">
        <v>13</v>
      </c>
      <c r="J51" s="150">
        <v>1191672314.51</v>
      </c>
      <c r="K51" s="150">
        <f t="shared" si="0"/>
        <v>2817861.215006575</v>
      </c>
      <c r="L51" s="167">
        <f>+K51/$K$58</f>
        <v>4.1111651256316759E-2</v>
      </c>
      <c r="M51" s="150">
        <f>+L51*$M$61</f>
        <v>1808912.6552779374</v>
      </c>
      <c r="N51" s="170">
        <v>13</v>
      </c>
      <c r="O51" s="171">
        <f>+ROUNDUP(M51,-3)</f>
        <v>1809000</v>
      </c>
      <c r="P51" s="172"/>
      <c r="Q51" s="171">
        <f>SUM(Q52:Q53)</f>
        <v>1809000</v>
      </c>
      <c r="R51" s="173"/>
    </row>
    <row r="52" spans="3:20" x14ac:dyDescent="0.35">
      <c r="F52" s="166" t="s">
        <v>388</v>
      </c>
      <c r="G52" s="150">
        <v>850026029.66999996</v>
      </c>
      <c r="I52" s="117" t="s">
        <v>388</v>
      </c>
      <c r="J52" s="150">
        <v>850026029.66999996</v>
      </c>
      <c r="K52" s="150">
        <f t="shared" si="0"/>
        <v>2009994.9890486619</v>
      </c>
      <c r="L52" s="167">
        <f t="shared" ref="L52:L53" si="26">+K52/$K$58</f>
        <v>2.9325153622415005E-2</v>
      </c>
      <c r="M52" s="150">
        <f t="shared" ref="M52:M53" si="27">+L52*$M$61</f>
        <v>1290306.7593862603</v>
      </c>
      <c r="N52" s="174" t="s">
        <v>388</v>
      </c>
      <c r="O52" s="175">
        <f>+ROUNDUP(M52,-3)-1000</f>
        <v>1290000</v>
      </c>
      <c r="P52" s="162"/>
      <c r="Q52" s="133">
        <f t="shared" si="1"/>
        <v>1290000</v>
      </c>
      <c r="R52" s="173"/>
    </row>
    <row r="53" spans="3:20" x14ac:dyDescent="0.35">
      <c r="F53" s="166" t="s">
        <v>502</v>
      </c>
      <c r="G53" s="150">
        <v>341646284.83999997</v>
      </c>
      <c r="I53" s="117" t="s">
        <v>502</v>
      </c>
      <c r="J53" s="150">
        <v>341646284.83999997</v>
      </c>
      <c r="K53" s="150">
        <f t="shared" si="0"/>
        <v>807866.22595791286</v>
      </c>
      <c r="L53" s="167">
        <f t="shared" si="26"/>
        <v>1.178649763390175E-2</v>
      </c>
      <c r="M53" s="150">
        <f t="shared" si="27"/>
        <v>518605.89589167701</v>
      </c>
      <c r="N53" s="174" t="s">
        <v>502</v>
      </c>
      <c r="O53" s="175">
        <f t="shared" ref="O53" si="28">+ROUNDUP(M53,-3)</f>
        <v>519000</v>
      </c>
      <c r="P53" s="162"/>
      <c r="Q53" s="133">
        <f t="shared" si="1"/>
        <v>519000</v>
      </c>
      <c r="R53" s="173"/>
    </row>
    <row r="54" spans="3:20" x14ac:dyDescent="0.35">
      <c r="F54" s="158">
        <v>14</v>
      </c>
      <c r="G54" s="150">
        <v>1377949782.27</v>
      </c>
      <c r="I54" s="117">
        <v>14</v>
      </c>
      <c r="J54" s="150">
        <v>1377949782.27</v>
      </c>
      <c r="K54" s="150">
        <f t="shared" si="0"/>
        <v>3258338.0518343025</v>
      </c>
      <c r="L54" s="167">
        <f>+K54/$K$58</f>
        <v>4.753806076353758E-2</v>
      </c>
      <c r="M54" s="150">
        <f>+L54*$M$61</f>
        <v>2091674.6735956536</v>
      </c>
      <c r="N54" s="170">
        <v>14</v>
      </c>
      <c r="O54" s="171">
        <f>+ROUNDUP(M54,-3)</f>
        <v>2092000</v>
      </c>
      <c r="P54" s="172"/>
      <c r="Q54" s="171">
        <f>SUM(Q55:Q57)</f>
        <v>2161000</v>
      </c>
      <c r="R54" s="173"/>
    </row>
    <row r="55" spans="3:20" x14ac:dyDescent="0.35">
      <c r="F55" s="166" t="s">
        <v>498</v>
      </c>
      <c r="G55" s="150">
        <v>692810098.97000003</v>
      </c>
      <c r="I55" s="117" t="s">
        <v>498</v>
      </c>
      <c r="J55" s="150">
        <v>692810098.97000003</v>
      </c>
      <c r="K55" s="150">
        <f t="shared" si="0"/>
        <v>1638237.8641188506</v>
      </c>
      <c r="L55" s="167">
        <f t="shared" ref="L55:L57" si="29">+K55/$K$58</f>
        <v>2.3901341693434067E-2</v>
      </c>
      <c r="M55" s="150">
        <f t="shared" ref="M55:M57" si="30">+L55*$M$61</f>
        <v>1051659.0345110989</v>
      </c>
      <c r="N55" s="174" t="s">
        <v>498</v>
      </c>
      <c r="O55" s="175">
        <f>+ROUNDUP(M55,-3)-1000</f>
        <v>1051000</v>
      </c>
      <c r="P55" s="162"/>
      <c r="Q55" s="133">
        <f t="shared" si="1"/>
        <v>1051000</v>
      </c>
      <c r="R55" s="173"/>
    </row>
    <row r="56" spans="3:20" x14ac:dyDescent="0.35">
      <c r="F56" s="166" t="s">
        <v>499</v>
      </c>
      <c r="G56" s="150">
        <v>381927311.06999999</v>
      </c>
      <c r="I56" s="117" t="s">
        <v>499</v>
      </c>
      <c r="J56" s="150">
        <v>381927311.06999999</v>
      </c>
      <c r="K56" s="150">
        <f t="shared" si="0"/>
        <v>903115.85132229154</v>
      </c>
      <c r="L56" s="167">
        <f t="shared" si="29"/>
        <v>1.3176157763159045E-2</v>
      </c>
      <c r="M56" s="150">
        <f t="shared" si="30"/>
        <v>579750.941578998</v>
      </c>
      <c r="N56" s="174" t="s">
        <v>499</v>
      </c>
      <c r="O56" s="175">
        <f>+ROUNDUP(M56,-3)</f>
        <v>580000</v>
      </c>
      <c r="P56" s="162"/>
      <c r="Q56" s="133">
        <f t="shared" si="1"/>
        <v>580000</v>
      </c>
      <c r="R56" s="173"/>
    </row>
    <row r="57" spans="3:20" x14ac:dyDescent="0.35">
      <c r="F57" s="166" t="s">
        <v>500</v>
      </c>
      <c r="G57" s="150">
        <v>303212372.23000002</v>
      </c>
      <c r="I57" s="117" t="s">
        <v>500</v>
      </c>
      <c r="J57" s="150">
        <v>303212372.23000002</v>
      </c>
      <c r="K57" s="150">
        <f t="shared" si="0"/>
        <v>716984.33639316028</v>
      </c>
      <c r="L57" s="167">
        <f t="shared" si="29"/>
        <v>1.0460561306944468E-2</v>
      </c>
      <c r="M57" s="150">
        <f t="shared" si="30"/>
        <v>460264.69750555663</v>
      </c>
      <c r="N57" s="174" t="s">
        <v>500</v>
      </c>
      <c r="O57" s="175">
        <f>+ROUNDUP(M57,-3)</f>
        <v>461000</v>
      </c>
      <c r="P57" s="162">
        <v>69000</v>
      </c>
      <c r="Q57" s="133">
        <f>+O57+P57</f>
        <v>530000</v>
      </c>
      <c r="R57" s="173"/>
    </row>
    <row r="58" spans="3:20" x14ac:dyDescent="0.35">
      <c r="F58" s="158" t="s">
        <v>506</v>
      </c>
      <c r="G58" s="150">
        <v>28986243025.860001</v>
      </c>
      <c r="J58" s="150">
        <v>28986243025.860001</v>
      </c>
      <c r="K58" s="150">
        <f t="shared" si="0"/>
        <v>68541669.548571438</v>
      </c>
      <c r="L58" s="167"/>
      <c r="N58" s="176"/>
    </row>
    <row r="59" spans="3:20" hidden="1" x14ac:dyDescent="0.35">
      <c r="F59" s="166" t="s">
        <v>506</v>
      </c>
      <c r="G59" s="150">
        <v>28986243025.860001</v>
      </c>
    </row>
    <row r="60" spans="3:20" hidden="1" x14ac:dyDescent="0.35">
      <c r="F60" s="158" t="s">
        <v>80</v>
      </c>
      <c r="G60" s="150">
        <v>57972486051.720001</v>
      </c>
    </row>
    <row r="61" spans="3:20" s="179" customFormat="1" ht="21.75" thickBot="1" x14ac:dyDescent="0.4">
      <c r="C61" s="178"/>
      <c r="G61" s="180"/>
      <c r="J61" s="180"/>
      <c r="K61" s="181" t="s">
        <v>507</v>
      </c>
      <c r="L61" s="182"/>
      <c r="M61" s="183">
        <f>50000000-M3-M4</f>
        <v>44000000</v>
      </c>
      <c r="N61" s="179" t="s">
        <v>4</v>
      </c>
      <c r="O61" s="184">
        <f>SUM(O3,O4,O5,O8,O16,O21,O27,O32,O35,O37,O41,O44,O47,O49,O51,O54)</f>
        <v>49931000</v>
      </c>
      <c r="Q61" s="185">
        <f>SUM(Q3,Q4,Q5,Q8,Q16,Q21,Q27,Q32,Q35,Q37,Q41,Q44,Q47,Q49,Q51,Q54)</f>
        <v>50000000</v>
      </c>
      <c r="R61" s="186"/>
      <c r="T61" s="180"/>
    </row>
    <row r="62" spans="3:20" ht="21.75" thickTop="1" x14ac:dyDescent="0.35">
      <c r="O62" s="176">
        <f>50000000-O61</f>
        <v>69000</v>
      </c>
      <c r="Q62" s="176">
        <f>50000000-Q61</f>
        <v>0</v>
      </c>
      <c r="R62" s="177"/>
    </row>
  </sheetData>
  <autoFilter ref="A2:C43" xr:uid="{00000000-0009-0000-0000-000001000000}"/>
  <mergeCells count="2">
    <mergeCell ref="A1:G1"/>
    <mergeCell ref="N1:T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0D99-2BE1-42A6-9AAB-2824751B7967}">
  <dimension ref="A1:H83"/>
  <sheetViews>
    <sheetView zoomScale="70" zoomScaleNormal="70" workbookViewId="0">
      <pane xSplit="3" ySplit="4" topLeftCell="E5" activePane="bottomRight" state="frozen"/>
      <selection pane="topRight" activeCell="D1" sqref="D1"/>
      <selection pane="bottomLeft" activeCell="A6" sqref="A6"/>
      <selection pane="bottomRight" activeCell="W36" sqref="W36"/>
    </sheetView>
  </sheetViews>
  <sheetFormatPr defaultRowHeight="21" x14ac:dyDescent="0.35"/>
  <cols>
    <col min="1" max="1" width="8.7109375" style="204" customWidth="1"/>
    <col min="2" max="2" width="8.85546875" style="205" hidden="1" customWidth="1"/>
    <col min="3" max="3" width="26" style="205" customWidth="1"/>
    <col min="4" max="4" width="18.5703125" style="205" hidden="1" customWidth="1"/>
    <col min="5" max="6" width="18.5703125" style="205" customWidth="1"/>
    <col min="7" max="7" width="27.5703125" style="205" customWidth="1"/>
    <col min="8" max="16384" width="9.140625" style="208"/>
  </cols>
  <sheetData>
    <row r="1" spans="1:8" s="210" customFormat="1" ht="36" x14ac:dyDescent="0.35">
      <c r="A1" s="814" t="s">
        <v>605</v>
      </c>
      <c r="B1" s="814"/>
      <c r="C1" s="814"/>
      <c r="D1" s="814"/>
      <c r="E1" s="814"/>
      <c r="F1" s="814"/>
      <c r="G1" s="814"/>
    </row>
    <row r="2" spans="1:8" ht="26.25" x14ac:dyDescent="0.35">
      <c r="A2" s="815" t="s">
        <v>522</v>
      </c>
      <c r="B2" s="815"/>
      <c r="C2" s="815"/>
      <c r="D2" s="815"/>
      <c r="E2" s="815"/>
      <c r="F2" s="815"/>
      <c r="G2" s="815"/>
    </row>
    <row r="3" spans="1:8" x14ac:dyDescent="0.35">
      <c r="A3" s="816" t="s">
        <v>383</v>
      </c>
      <c r="B3" s="266" t="s">
        <v>523</v>
      </c>
      <c r="C3" s="816" t="s">
        <v>82</v>
      </c>
      <c r="D3" s="196"/>
      <c r="E3" s="820" t="s">
        <v>601</v>
      </c>
      <c r="F3" s="265" t="s">
        <v>602</v>
      </c>
      <c r="G3" s="818" t="s">
        <v>729</v>
      </c>
    </row>
    <row r="4" spans="1:8" x14ac:dyDescent="0.35">
      <c r="A4" s="817"/>
      <c r="B4" s="267"/>
      <c r="C4" s="817"/>
      <c r="D4" s="197" t="s">
        <v>524</v>
      </c>
      <c r="E4" s="821"/>
      <c r="F4" s="260"/>
      <c r="G4" s="819"/>
    </row>
    <row r="5" spans="1:8" x14ac:dyDescent="0.35">
      <c r="A5" s="190">
        <v>1</v>
      </c>
      <c r="B5" s="190" t="s">
        <v>42</v>
      </c>
      <c r="C5" s="191" t="s">
        <v>525</v>
      </c>
      <c r="D5" s="198">
        <f>+'[15]รวม1-2'!C17</f>
        <v>2199416</v>
      </c>
      <c r="E5" s="257">
        <f>+ROUNDUP(D5,-3)</f>
        <v>2200000</v>
      </c>
      <c r="F5" s="257">
        <v>270000</v>
      </c>
      <c r="G5" s="261">
        <f>+E5+F5</f>
        <v>2470000</v>
      </c>
      <c r="H5" s="208" t="s">
        <v>600</v>
      </c>
    </row>
    <row r="6" spans="1:8" x14ac:dyDescent="0.35">
      <c r="A6" s="190">
        <v>2</v>
      </c>
      <c r="B6" s="190"/>
      <c r="C6" s="191" t="s">
        <v>526</v>
      </c>
      <c r="D6" s="198">
        <f>+'[15]รวม1-2'!D17</f>
        <v>154105</v>
      </c>
      <c r="E6" s="257">
        <f>+ROUNDUP(D6,-3)-500</f>
        <v>154500</v>
      </c>
      <c r="F6" s="257"/>
      <c r="G6" s="261">
        <f>SUM(E6:E8)</f>
        <v>178000</v>
      </c>
      <c r="H6" s="209"/>
    </row>
    <row r="7" spans="1:8" x14ac:dyDescent="0.35">
      <c r="A7" s="190">
        <v>3</v>
      </c>
      <c r="B7" s="190"/>
      <c r="C7" s="192" t="s">
        <v>527</v>
      </c>
      <c r="D7" s="198"/>
      <c r="E7" s="257"/>
      <c r="F7" s="257"/>
      <c r="G7" s="262"/>
    </row>
    <row r="8" spans="1:8" x14ac:dyDescent="0.35">
      <c r="A8" s="190">
        <v>4</v>
      </c>
      <c r="B8" s="190"/>
      <c r="C8" s="192" t="s">
        <v>528</v>
      </c>
      <c r="D8" s="198">
        <f>+[15]รวม3!C17</f>
        <v>23604</v>
      </c>
      <c r="E8" s="257">
        <f>+ROUNDUP(D8,-3)-500</f>
        <v>23500</v>
      </c>
      <c r="F8" s="257"/>
      <c r="G8" s="263"/>
    </row>
    <row r="9" spans="1:8" x14ac:dyDescent="0.35">
      <c r="A9" s="190">
        <v>5</v>
      </c>
      <c r="B9" s="190"/>
      <c r="C9" s="199" t="s">
        <v>529</v>
      </c>
      <c r="D9" s="200">
        <f>+'[15]รวม1-2'!E17</f>
        <v>126265</v>
      </c>
      <c r="E9" s="257">
        <f>+ROUNDUP(D9,-3)</f>
        <v>127000</v>
      </c>
      <c r="F9" s="257"/>
      <c r="G9" s="261">
        <f>SUM(E9:E18)</f>
        <v>312000</v>
      </c>
    </row>
    <row r="10" spans="1:8" x14ac:dyDescent="0.35">
      <c r="A10" s="190">
        <v>6</v>
      </c>
      <c r="B10" s="190"/>
      <c r="C10" s="199" t="s">
        <v>530</v>
      </c>
      <c r="D10" s="200"/>
      <c r="E10" s="258"/>
      <c r="F10" s="258"/>
      <c r="G10" s="262"/>
    </row>
    <row r="11" spans="1:8" x14ac:dyDescent="0.35">
      <c r="A11" s="190">
        <v>7</v>
      </c>
      <c r="B11" s="190"/>
      <c r="C11" s="199" t="s">
        <v>531</v>
      </c>
      <c r="D11" s="200">
        <f>+[15]รวม3!G17</f>
        <v>24206</v>
      </c>
      <c r="E11" s="257">
        <f t="shared" ref="E11:E18" si="0">+ROUNDUP(D11,-3)-500</f>
        <v>24500</v>
      </c>
      <c r="F11" s="257"/>
      <c r="G11" s="263"/>
    </row>
    <row r="12" spans="1:8" x14ac:dyDescent="0.35">
      <c r="A12" s="190">
        <v>8</v>
      </c>
      <c r="B12" s="190"/>
      <c r="C12" s="199" t="s">
        <v>532</v>
      </c>
      <c r="D12" s="200">
        <f>+[15]รวม3!H17</f>
        <v>7518</v>
      </c>
      <c r="E12" s="257">
        <f t="shared" si="0"/>
        <v>7500</v>
      </c>
      <c r="F12" s="257"/>
      <c r="G12" s="262"/>
    </row>
    <row r="13" spans="1:8" x14ac:dyDescent="0.35">
      <c r="A13" s="190">
        <v>9</v>
      </c>
      <c r="B13" s="190" t="s">
        <v>44</v>
      </c>
      <c r="C13" s="199" t="s">
        <v>533</v>
      </c>
      <c r="D13" s="200">
        <f>+[15]รวม3!D17</f>
        <v>71539</v>
      </c>
      <c r="E13" s="257">
        <f t="shared" si="0"/>
        <v>71500</v>
      </c>
      <c r="F13" s="257"/>
      <c r="G13" s="262"/>
    </row>
    <row r="14" spans="1:8" x14ac:dyDescent="0.35">
      <c r="A14" s="190">
        <v>10</v>
      </c>
      <c r="B14" s="190"/>
      <c r="C14" s="199" t="s">
        <v>534</v>
      </c>
      <c r="D14" s="200">
        <f>+[15]รวม3!E17</f>
        <v>7518</v>
      </c>
      <c r="E14" s="257">
        <f t="shared" si="0"/>
        <v>7500</v>
      </c>
      <c r="F14" s="257"/>
      <c r="G14" s="262"/>
    </row>
    <row r="15" spans="1:8" x14ac:dyDescent="0.35">
      <c r="A15" s="190">
        <v>11</v>
      </c>
      <c r="B15" s="190"/>
      <c r="C15" s="199" t="s">
        <v>535</v>
      </c>
      <c r="D15" s="200">
        <f>+[15]รวม3!F17</f>
        <v>24206</v>
      </c>
      <c r="E15" s="257">
        <f t="shared" si="0"/>
        <v>24500</v>
      </c>
      <c r="F15" s="257"/>
      <c r="G15" s="262"/>
    </row>
    <row r="16" spans="1:8" x14ac:dyDescent="0.35">
      <c r="A16" s="190">
        <v>12</v>
      </c>
      <c r="B16" s="190"/>
      <c r="C16" s="199" t="s">
        <v>536</v>
      </c>
      <c r="D16" s="200">
        <f>+'[15]รวม3 (2)'!W17</f>
        <v>16688</v>
      </c>
      <c r="E16" s="257">
        <f t="shared" si="0"/>
        <v>16500</v>
      </c>
      <c r="F16" s="257"/>
      <c r="G16" s="263"/>
    </row>
    <row r="17" spans="1:7" x14ac:dyDescent="0.35">
      <c r="A17" s="190">
        <v>13</v>
      </c>
      <c r="B17" s="190"/>
      <c r="C17" s="199" t="s">
        <v>537</v>
      </c>
      <c r="D17" s="200">
        <f>+'[15]รวม3 (2)'!J17</f>
        <v>16688</v>
      </c>
      <c r="E17" s="257">
        <f t="shared" si="0"/>
        <v>16500</v>
      </c>
      <c r="F17" s="257"/>
      <c r="G17" s="262"/>
    </row>
    <row r="18" spans="1:7" x14ac:dyDescent="0.35">
      <c r="A18" s="190">
        <v>14</v>
      </c>
      <c r="B18" s="190"/>
      <c r="C18" s="199" t="s">
        <v>538</v>
      </c>
      <c r="D18" s="200">
        <f>+'[15]รวม3 (2)'!K17</f>
        <v>16688</v>
      </c>
      <c r="E18" s="257">
        <f t="shared" si="0"/>
        <v>16500</v>
      </c>
      <c r="F18" s="257"/>
      <c r="G18" s="262"/>
    </row>
    <row r="19" spans="1:7" x14ac:dyDescent="0.35">
      <c r="A19" s="190">
        <v>15</v>
      </c>
      <c r="B19" s="190"/>
      <c r="C19" s="192" t="s">
        <v>539</v>
      </c>
      <c r="D19" s="198">
        <f>+'[15]รวม1-2'!F17</f>
        <v>83168</v>
      </c>
      <c r="E19" s="257">
        <f>+ROUNDUP(D19,-3)+500</f>
        <v>84500</v>
      </c>
      <c r="F19" s="257"/>
      <c r="G19" s="261">
        <f>SUM(E19:E28)</f>
        <v>225000</v>
      </c>
    </row>
    <row r="20" spans="1:7" x14ac:dyDescent="0.35">
      <c r="A20" s="190">
        <v>16</v>
      </c>
      <c r="B20" s="190"/>
      <c r="C20" s="192" t="s">
        <v>540</v>
      </c>
      <c r="D20" s="198"/>
      <c r="E20" s="257"/>
      <c r="F20" s="257"/>
      <c r="G20" s="262"/>
    </row>
    <row r="21" spans="1:7" x14ac:dyDescent="0.35">
      <c r="A21" s="190">
        <v>17</v>
      </c>
      <c r="B21" s="190"/>
      <c r="C21" s="192" t="s">
        <v>541</v>
      </c>
      <c r="D21" s="198">
        <f>+[15]รวม3!I17</f>
        <v>24206</v>
      </c>
      <c r="E21" s="257">
        <f>+ROUNDUP(D21,-3)</f>
        <v>25000</v>
      </c>
      <c r="F21" s="257"/>
      <c r="G21" s="263"/>
    </row>
    <row r="22" spans="1:7" x14ac:dyDescent="0.35">
      <c r="A22" s="190">
        <v>18</v>
      </c>
      <c r="B22" s="190"/>
      <c r="C22" s="192" t="s">
        <v>542</v>
      </c>
      <c r="D22" s="198">
        <f>+[15]รวม3!J17</f>
        <v>16688</v>
      </c>
      <c r="E22" s="257">
        <f t="shared" ref="E22:E37" si="1">+ROUNDUP(D22,-3)-500</f>
        <v>16500</v>
      </c>
      <c r="F22" s="257"/>
      <c r="G22" s="262"/>
    </row>
    <row r="23" spans="1:7" x14ac:dyDescent="0.35">
      <c r="A23" s="190">
        <v>19</v>
      </c>
      <c r="B23" s="190"/>
      <c r="C23" s="192" t="s">
        <v>543</v>
      </c>
      <c r="D23" s="198">
        <f>+[15]รวม3!K17</f>
        <v>16688</v>
      </c>
      <c r="E23" s="257">
        <f t="shared" si="1"/>
        <v>16500</v>
      </c>
      <c r="F23" s="257"/>
      <c r="G23" s="262"/>
    </row>
    <row r="24" spans="1:7" x14ac:dyDescent="0.35">
      <c r="A24" s="190">
        <v>20</v>
      </c>
      <c r="B24" s="190"/>
      <c r="C24" s="192" t="s">
        <v>544</v>
      </c>
      <c r="D24" s="198">
        <f>+'[15]รวม3 (2)'!AA17</f>
        <v>16688</v>
      </c>
      <c r="E24" s="257">
        <f t="shared" si="1"/>
        <v>16500</v>
      </c>
      <c r="F24" s="257"/>
      <c r="G24" s="263"/>
    </row>
    <row r="25" spans="1:7" x14ac:dyDescent="0.35">
      <c r="A25" s="190">
        <v>21</v>
      </c>
      <c r="B25" s="190" t="s">
        <v>48</v>
      </c>
      <c r="C25" s="193" t="s">
        <v>545</v>
      </c>
      <c r="D25" s="198">
        <f>+'[15]รวม3 (2)'!X17</f>
        <v>16688</v>
      </c>
      <c r="E25" s="257">
        <f t="shared" si="1"/>
        <v>16500</v>
      </c>
      <c r="F25" s="257"/>
      <c r="G25" s="262"/>
    </row>
    <row r="26" spans="1:7" x14ac:dyDescent="0.35">
      <c r="A26" s="190">
        <v>22</v>
      </c>
      <c r="B26" s="190"/>
      <c r="C26" s="193" t="s">
        <v>546</v>
      </c>
      <c r="D26" s="198">
        <f>+'[15]รวม3 (2)'!Z17</f>
        <v>16688</v>
      </c>
      <c r="E26" s="257">
        <f t="shared" si="1"/>
        <v>16500</v>
      </c>
      <c r="F26" s="257"/>
      <c r="G26" s="262"/>
    </row>
    <row r="27" spans="1:7" x14ac:dyDescent="0.35">
      <c r="A27" s="190">
        <v>23</v>
      </c>
      <c r="B27" s="190"/>
      <c r="C27" s="192" t="s">
        <v>547</v>
      </c>
      <c r="D27" s="198">
        <f>+'[15]รวม3 (2)'!Y17</f>
        <v>16688</v>
      </c>
      <c r="E27" s="257">
        <f t="shared" si="1"/>
        <v>16500</v>
      </c>
      <c r="F27" s="257"/>
      <c r="G27" s="262"/>
    </row>
    <row r="28" spans="1:7" x14ac:dyDescent="0.35">
      <c r="A28" s="190">
        <v>24</v>
      </c>
      <c r="B28" s="190"/>
      <c r="C28" s="192" t="s">
        <v>548</v>
      </c>
      <c r="D28" s="198">
        <f>+'[15]รวม3 (2)'!AB17</f>
        <v>16688</v>
      </c>
      <c r="E28" s="257">
        <f t="shared" si="1"/>
        <v>16500</v>
      </c>
      <c r="F28" s="257"/>
      <c r="G28" s="262"/>
    </row>
    <row r="29" spans="1:7" x14ac:dyDescent="0.35">
      <c r="A29" s="190">
        <v>25</v>
      </c>
      <c r="B29" s="190"/>
      <c r="C29" s="192" t="s">
        <v>549</v>
      </c>
      <c r="D29" s="198">
        <f>+'[15]รวม1-2'!G17</f>
        <v>85973</v>
      </c>
      <c r="E29" s="257">
        <f t="shared" si="1"/>
        <v>85500</v>
      </c>
      <c r="F29" s="257"/>
      <c r="G29" s="264">
        <f>SUM(E29:E36)</f>
        <v>233000</v>
      </c>
    </row>
    <row r="30" spans="1:7" x14ac:dyDescent="0.35">
      <c r="A30" s="190">
        <v>26</v>
      </c>
      <c r="B30" s="190" t="s">
        <v>50</v>
      </c>
      <c r="C30" s="192" t="s">
        <v>550</v>
      </c>
      <c r="D30" s="198">
        <f>+[15]รวม3!L17</f>
        <v>24206</v>
      </c>
      <c r="E30" s="257">
        <f t="shared" si="1"/>
        <v>24500</v>
      </c>
      <c r="F30" s="257"/>
      <c r="G30" s="263"/>
    </row>
    <row r="31" spans="1:7" x14ac:dyDescent="0.35">
      <c r="A31" s="190">
        <v>27</v>
      </c>
      <c r="B31" s="190"/>
      <c r="C31" s="192" t="s">
        <v>551</v>
      </c>
      <c r="D31" s="198">
        <f>+[15]รวม3!M17</f>
        <v>24206</v>
      </c>
      <c r="E31" s="257">
        <f t="shared" si="1"/>
        <v>24500</v>
      </c>
      <c r="F31" s="257"/>
      <c r="G31" s="262"/>
    </row>
    <row r="32" spans="1:7" x14ac:dyDescent="0.35">
      <c r="A32" s="190">
        <v>28</v>
      </c>
      <c r="B32" s="190"/>
      <c r="C32" s="192" t="s">
        <v>552</v>
      </c>
      <c r="D32" s="198">
        <f>+[15]รวม3!N17</f>
        <v>24206</v>
      </c>
      <c r="E32" s="257">
        <f t="shared" si="1"/>
        <v>24500</v>
      </c>
      <c r="F32" s="257"/>
      <c r="G32" s="262"/>
    </row>
    <row r="33" spans="1:7" x14ac:dyDescent="0.35">
      <c r="A33" s="190">
        <v>29</v>
      </c>
      <c r="B33" s="190"/>
      <c r="C33" s="192" t="s">
        <v>553</v>
      </c>
      <c r="D33" s="198">
        <f>+[15]รวม3!O17</f>
        <v>24206</v>
      </c>
      <c r="E33" s="257">
        <f t="shared" si="1"/>
        <v>24500</v>
      </c>
      <c r="F33" s="257"/>
      <c r="G33" s="262"/>
    </row>
    <row r="34" spans="1:7" x14ac:dyDescent="0.35">
      <c r="A34" s="190">
        <v>30</v>
      </c>
      <c r="B34" s="190" t="s">
        <v>52</v>
      </c>
      <c r="C34" s="192" t="s">
        <v>554</v>
      </c>
      <c r="D34" s="198">
        <f>+'[15]รวม3 (2)'!H17</f>
        <v>16688</v>
      </c>
      <c r="E34" s="257">
        <f t="shared" si="1"/>
        <v>16500</v>
      </c>
      <c r="F34" s="257"/>
      <c r="G34" s="263"/>
    </row>
    <row r="35" spans="1:7" x14ac:dyDescent="0.35">
      <c r="A35" s="190">
        <v>31</v>
      </c>
      <c r="B35" s="190"/>
      <c r="C35" s="193" t="s">
        <v>555</v>
      </c>
      <c r="D35" s="198">
        <f>+'[15]รวม3 (2)'!Q17</f>
        <v>16688</v>
      </c>
      <c r="E35" s="257">
        <f t="shared" si="1"/>
        <v>16500</v>
      </c>
      <c r="F35" s="257"/>
      <c r="G35" s="262"/>
    </row>
    <row r="36" spans="1:7" x14ac:dyDescent="0.35">
      <c r="A36" s="190">
        <v>32</v>
      </c>
      <c r="B36" s="190"/>
      <c r="C36" s="192" t="s">
        <v>556</v>
      </c>
      <c r="D36" s="198">
        <f>+'[15]รวม3 (2)'!AG17</f>
        <v>16688</v>
      </c>
      <c r="E36" s="257">
        <f t="shared" si="1"/>
        <v>16500</v>
      </c>
      <c r="F36" s="257"/>
      <c r="G36" s="262"/>
    </row>
    <row r="37" spans="1:7" x14ac:dyDescent="0.35">
      <c r="A37" s="190">
        <v>33</v>
      </c>
      <c r="B37" s="190"/>
      <c r="C37" s="192" t="s">
        <v>557</v>
      </c>
      <c r="D37" s="198">
        <f>+'[15]รวม1-2'!H17</f>
        <v>106772</v>
      </c>
      <c r="E37" s="257">
        <f t="shared" si="1"/>
        <v>106500</v>
      </c>
      <c r="F37" s="257"/>
      <c r="G37" s="264">
        <f>SUM(E37:E42)</f>
        <v>196000</v>
      </c>
    </row>
    <row r="38" spans="1:7" x14ac:dyDescent="0.35">
      <c r="A38" s="190">
        <v>34</v>
      </c>
      <c r="B38" s="190"/>
      <c r="C38" s="192" t="s">
        <v>558</v>
      </c>
      <c r="D38" s="198">
        <f>+[15]รวม3!P17</f>
        <v>7518</v>
      </c>
      <c r="E38" s="257">
        <f t="shared" ref="E38:E53" si="2">+ROUNDUP(D38,-3)</f>
        <v>8000</v>
      </c>
      <c r="F38" s="257"/>
      <c r="G38" s="263"/>
    </row>
    <row r="39" spans="1:7" x14ac:dyDescent="0.35">
      <c r="A39" s="190">
        <v>35</v>
      </c>
      <c r="B39" s="190"/>
      <c r="C39" s="192" t="s">
        <v>559</v>
      </c>
      <c r="D39" s="198">
        <f>+[15]รวม3!Q17</f>
        <v>31122</v>
      </c>
      <c r="E39" s="257">
        <f t="shared" si="2"/>
        <v>32000</v>
      </c>
      <c r="F39" s="257"/>
      <c r="G39" s="262"/>
    </row>
    <row r="40" spans="1:7" x14ac:dyDescent="0.35">
      <c r="A40" s="190">
        <v>36</v>
      </c>
      <c r="B40" s="190"/>
      <c r="C40" s="192" t="s">
        <v>560</v>
      </c>
      <c r="D40" s="198">
        <f>+[15]รวม3!R17</f>
        <v>16688</v>
      </c>
      <c r="E40" s="257">
        <f>+ROUNDUP(D40,-3)-500</f>
        <v>16500</v>
      </c>
      <c r="F40" s="257"/>
      <c r="G40" s="262"/>
    </row>
    <row r="41" spans="1:7" x14ac:dyDescent="0.35">
      <c r="A41" s="190">
        <v>37</v>
      </c>
      <c r="B41" s="190"/>
      <c r="C41" s="192" t="s">
        <v>561</v>
      </c>
      <c r="D41" s="198">
        <f>+'[15]รวม3 (2)'!L17</f>
        <v>16688</v>
      </c>
      <c r="E41" s="257">
        <f>+ROUNDUP(D41,-3)-500</f>
        <v>16500</v>
      </c>
      <c r="F41" s="257"/>
      <c r="G41" s="263"/>
    </row>
    <row r="42" spans="1:7" x14ac:dyDescent="0.35">
      <c r="A42" s="190">
        <v>38</v>
      </c>
      <c r="B42" s="190"/>
      <c r="C42" s="192" t="s">
        <v>562</v>
      </c>
      <c r="D42" s="198">
        <f>+'[15]รวม3 (2)'!I17</f>
        <v>16688</v>
      </c>
      <c r="E42" s="257">
        <f>+ROUNDUP(D42,-3)-500</f>
        <v>16500</v>
      </c>
      <c r="F42" s="257"/>
      <c r="G42" s="262"/>
    </row>
    <row r="43" spans="1:7" x14ac:dyDescent="0.35">
      <c r="A43" s="190">
        <v>39</v>
      </c>
      <c r="B43" s="190"/>
      <c r="C43" s="192" t="s">
        <v>563</v>
      </c>
      <c r="D43" s="198">
        <f>+'[15]รวม1-2'!I17</f>
        <v>62244</v>
      </c>
      <c r="E43" s="257">
        <f t="shared" si="2"/>
        <v>63000</v>
      </c>
      <c r="F43" s="257"/>
      <c r="G43" s="264">
        <f>SUM(E43:E47)</f>
        <v>129000</v>
      </c>
    </row>
    <row r="44" spans="1:7" x14ac:dyDescent="0.35">
      <c r="A44" s="190">
        <v>40</v>
      </c>
      <c r="B44" s="190"/>
      <c r="C44" s="192" t="s">
        <v>564</v>
      </c>
      <c r="D44" s="198">
        <f>+[15]รวม3!S17</f>
        <v>16688</v>
      </c>
      <c r="E44" s="257">
        <f>+ROUNDUP(D44,-3)-500</f>
        <v>16500</v>
      </c>
      <c r="F44" s="257"/>
      <c r="G44" s="263"/>
    </row>
    <row r="45" spans="1:7" x14ac:dyDescent="0.35">
      <c r="A45" s="190">
        <v>41</v>
      </c>
      <c r="B45" s="190"/>
      <c r="C45" s="192" t="s">
        <v>565</v>
      </c>
      <c r="D45" s="198">
        <f>+'[15]รวม3 (2)'!S17</f>
        <v>16688</v>
      </c>
      <c r="E45" s="257">
        <f>+ROUNDUP(D45,-3)-500</f>
        <v>16500</v>
      </c>
      <c r="F45" s="257"/>
      <c r="G45" s="263"/>
    </row>
    <row r="46" spans="1:7" x14ac:dyDescent="0.35">
      <c r="A46" s="190">
        <v>42</v>
      </c>
      <c r="B46" s="190"/>
      <c r="C46" s="192" t="s">
        <v>566</v>
      </c>
      <c r="D46" s="198">
        <f>+'[15]รวม3 (2)'!M17</f>
        <v>16688</v>
      </c>
      <c r="E46" s="257">
        <f>+ROUNDUP(D46,-3)-500</f>
        <v>16500</v>
      </c>
      <c r="F46" s="257"/>
      <c r="G46" s="262"/>
    </row>
    <row r="47" spans="1:7" x14ac:dyDescent="0.35">
      <c r="A47" s="190">
        <v>43</v>
      </c>
      <c r="B47" s="190"/>
      <c r="C47" s="192" t="s">
        <v>567</v>
      </c>
      <c r="D47" s="198">
        <f>+'[15]รวม3 (2)'!R17</f>
        <v>16688</v>
      </c>
      <c r="E47" s="257">
        <f>+ROUNDUP(D47,-3)-500</f>
        <v>16500</v>
      </c>
      <c r="F47" s="257"/>
      <c r="G47" s="262"/>
    </row>
    <row r="48" spans="1:7" x14ac:dyDescent="0.35">
      <c r="A48" s="190">
        <v>44</v>
      </c>
      <c r="B48" s="190"/>
      <c r="C48" s="192" t="s">
        <v>568</v>
      </c>
      <c r="D48" s="198">
        <f>+'[15]รวม1-2'!J17</f>
        <v>85973</v>
      </c>
      <c r="E48" s="257">
        <f t="shared" si="2"/>
        <v>86000</v>
      </c>
      <c r="F48" s="257"/>
      <c r="G48" s="264">
        <f>SUM(E48)</f>
        <v>86000</v>
      </c>
    </row>
    <row r="49" spans="1:7" x14ac:dyDescent="0.35">
      <c r="A49" s="190">
        <v>45</v>
      </c>
      <c r="B49" s="190"/>
      <c r="C49" s="192" t="s">
        <v>569</v>
      </c>
      <c r="D49" s="198">
        <f>+[15]รวม3!T17</f>
        <v>24206</v>
      </c>
      <c r="E49" s="257">
        <f>+ROUNDUP(D49,-3)-500</f>
        <v>24500</v>
      </c>
      <c r="F49" s="257"/>
      <c r="G49" s="261">
        <f>SUM(E49:E52)</f>
        <v>82000</v>
      </c>
    </row>
    <row r="50" spans="1:7" x14ac:dyDescent="0.35">
      <c r="A50" s="190">
        <v>46</v>
      </c>
      <c r="B50" s="190"/>
      <c r="C50" s="192" t="s">
        <v>570</v>
      </c>
      <c r="D50" s="198">
        <f>+[15]รวม3!U17</f>
        <v>24206</v>
      </c>
      <c r="E50" s="257">
        <f t="shared" ref="E50:E52" si="3">+ROUNDUP(D50,-3)-500</f>
        <v>24500</v>
      </c>
      <c r="F50" s="257"/>
      <c r="G50" s="262"/>
    </row>
    <row r="51" spans="1:7" x14ac:dyDescent="0.35">
      <c r="A51" s="190">
        <v>47</v>
      </c>
      <c r="B51" s="190"/>
      <c r="C51" s="192" t="s">
        <v>571</v>
      </c>
      <c r="D51" s="198">
        <f>+[15]รวม3!V17</f>
        <v>16688</v>
      </c>
      <c r="E51" s="257">
        <f t="shared" si="3"/>
        <v>16500</v>
      </c>
      <c r="F51" s="257"/>
      <c r="G51" s="262"/>
    </row>
    <row r="52" spans="1:7" x14ac:dyDescent="0.35">
      <c r="A52" s="190">
        <v>48</v>
      </c>
      <c r="B52" s="190"/>
      <c r="C52" s="192" t="s">
        <v>572</v>
      </c>
      <c r="D52" s="198">
        <f>+'[15]รวม3 (2)'!N17</f>
        <v>16688</v>
      </c>
      <c r="E52" s="257">
        <f t="shared" si="3"/>
        <v>16500</v>
      </c>
      <c r="F52" s="257"/>
      <c r="G52" s="263"/>
    </row>
    <row r="53" spans="1:7" x14ac:dyDescent="0.35">
      <c r="A53" s="190">
        <v>49</v>
      </c>
      <c r="B53" s="190"/>
      <c r="C53" s="192" t="s">
        <v>573</v>
      </c>
      <c r="D53" s="198">
        <f>+'[15]รวม1-2'!K17</f>
        <v>38640</v>
      </c>
      <c r="E53" s="257">
        <f t="shared" si="2"/>
        <v>39000</v>
      </c>
      <c r="F53" s="257"/>
      <c r="G53" s="264">
        <f>SUM(E53:E58)</f>
        <v>113000</v>
      </c>
    </row>
    <row r="54" spans="1:7" x14ac:dyDescent="0.35">
      <c r="A54" s="190">
        <v>50</v>
      </c>
      <c r="B54" s="190"/>
      <c r="C54" s="192" t="s">
        <v>574</v>
      </c>
      <c r="D54" s="198"/>
      <c r="E54" s="257"/>
      <c r="F54" s="257"/>
      <c r="G54" s="262"/>
    </row>
    <row r="55" spans="1:7" x14ac:dyDescent="0.35">
      <c r="A55" s="190">
        <v>51</v>
      </c>
      <c r="B55" s="190"/>
      <c r="C55" s="192" t="s">
        <v>575</v>
      </c>
      <c r="D55" s="198">
        <f>+[15]รวม3!W17</f>
        <v>24206</v>
      </c>
      <c r="E55" s="257">
        <f>+ROUNDUP(D55,-3)-500</f>
        <v>24500</v>
      </c>
      <c r="F55" s="257"/>
      <c r="G55" s="263"/>
    </row>
    <row r="56" spans="1:7" x14ac:dyDescent="0.35">
      <c r="A56" s="190">
        <v>52</v>
      </c>
      <c r="B56" s="190"/>
      <c r="C56" s="192" t="s">
        <v>576</v>
      </c>
      <c r="D56" s="198">
        <f>+[15]รวม3!Y17</f>
        <v>16688</v>
      </c>
      <c r="E56" s="257">
        <f>+ROUNDUP(D56,-3)-500</f>
        <v>16500</v>
      </c>
      <c r="F56" s="257"/>
      <c r="G56" s="262"/>
    </row>
    <row r="57" spans="1:7" x14ac:dyDescent="0.35">
      <c r="A57" s="190">
        <v>53</v>
      </c>
      <c r="B57" s="190"/>
      <c r="C57" s="192" t="s">
        <v>577</v>
      </c>
      <c r="D57" s="198">
        <f>+'[15]รวม3 (2)'!D17</f>
        <v>16688</v>
      </c>
      <c r="E57" s="257">
        <f>+ROUNDUP(D57,-3)-500</f>
        <v>16500</v>
      </c>
      <c r="F57" s="257"/>
      <c r="G57" s="263"/>
    </row>
    <row r="58" spans="1:7" x14ac:dyDescent="0.35">
      <c r="A58" s="190">
        <v>54</v>
      </c>
      <c r="B58" s="190"/>
      <c r="C58" s="192" t="s">
        <v>578</v>
      </c>
      <c r="D58" s="198">
        <f>+'[15]รวม3 (2)'!O17</f>
        <v>16688</v>
      </c>
      <c r="E58" s="257">
        <f>+ROUNDUP(D58,-3)-500</f>
        <v>16500</v>
      </c>
      <c r="F58" s="257"/>
      <c r="G58" s="262"/>
    </row>
    <row r="59" spans="1:7" x14ac:dyDescent="0.35">
      <c r="A59" s="190">
        <v>55</v>
      </c>
      <c r="B59" s="190"/>
      <c r="C59" s="192" t="s">
        <v>579</v>
      </c>
      <c r="D59" s="198">
        <f>+'[15]รวม1-2'!L17</f>
        <v>85973</v>
      </c>
      <c r="E59" s="257">
        <f t="shared" ref="E59:E74" si="4">+ROUNDUP(D59,-3)</f>
        <v>86000</v>
      </c>
      <c r="F59" s="257"/>
      <c r="G59" s="264">
        <f>SUM(E59:E64)</f>
        <v>177000</v>
      </c>
    </row>
    <row r="60" spans="1:7" x14ac:dyDescent="0.35">
      <c r="A60" s="190">
        <v>56</v>
      </c>
      <c r="B60" s="190"/>
      <c r="C60" s="192" t="s">
        <v>580</v>
      </c>
      <c r="D60" s="198">
        <f>+[15]รวม3!Z17</f>
        <v>24206</v>
      </c>
      <c r="E60" s="257">
        <f t="shared" si="4"/>
        <v>25000</v>
      </c>
      <c r="F60" s="257"/>
      <c r="G60" s="263"/>
    </row>
    <row r="61" spans="1:7" x14ac:dyDescent="0.35">
      <c r="A61" s="190">
        <v>57</v>
      </c>
      <c r="B61" s="190"/>
      <c r="C61" s="192" t="s">
        <v>581</v>
      </c>
      <c r="D61" s="198">
        <f>+'[15]รวม3 (2)'!F17</f>
        <v>16688</v>
      </c>
      <c r="E61" s="257">
        <f>+ROUNDUP(D61,-3)-500</f>
        <v>16500</v>
      </c>
      <c r="F61" s="257"/>
      <c r="G61" s="263"/>
    </row>
    <row r="62" spans="1:7" x14ac:dyDescent="0.35">
      <c r="A62" s="190">
        <v>58</v>
      </c>
      <c r="B62" s="190"/>
      <c r="C62" s="192" t="s">
        <v>582</v>
      </c>
      <c r="D62" s="198">
        <f>+'[15]รวม3 (2)'!V17</f>
        <v>16688</v>
      </c>
      <c r="E62" s="257">
        <f t="shared" ref="E62:E64" si="5">+ROUNDUP(D62,-3)-500</f>
        <v>16500</v>
      </c>
      <c r="F62" s="257"/>
      <c r="G62" s="262"/>
    </row>
    <row r="63" spans="1:7" x14ac:dyDescent="0.35">
      <c r="A63" s="190">
        <v>59</v>
      </c>
      <c r="B63" s="190"/>
      <c r="C63" s="192" t="s">
        <v>583</v>
      </c>
      <c r="D63" s="198">
        <f>+'[15]รวม3 (2)'!T17</f>
        <v>16688</v>
      </c>
      <c r="E63" s="257">
        <f t="shared" si="5"/>
        <v>16500</v>
      </c>
      <c r="F63" s="257"/>
      <c r="G63" s="262"/>
    </row>
    <row r="64" spans="1:7" x14ac:dyDescent="0.35">
      <c r="A64" s="190">
        <v>60</v>
      </c>
      <c r="B64" s="190"/>
      <c r="C64" s="192" t="s">
        <v>584</v>
      </c>
      <c r="D64" s="198">
        <f>+'[15]รวม3 (2)'!U17</f>
        <v>16688</v>
      </c>
      <c r="E64" s="257">
        <f t="shared" si="5"/>
        <v>16500</v>
      </c>
      <c r="F64" s="257"/>
      <c r="G64" s="262"/>
    </row>
    <row r="65" spans="1:7" x14ac:dyDescent="0.35">
      <c r="A65" s="190">
        <v>61</v>
      </c>
      <c r="B65" s="190"/>
      <c r="C65" s="192" t="s">
        <v>585</v>
      </c>
      <c r="D65" s="198">
        <f>+'[15]รวม1-2'!M17</f>
        <v>38640</v>
      </c>
      <c r="E65" s="257">
        <f>+ROUNDUP(D65,-3)+500</f>
        <v>39500</v>
      </c>
      <c r="F65" s="257"/>
      <c r="G65" s="264">
        <f>SUM(E65:E68)</f>
        <v>89000</v>
      </c>
    </row>
    <row r="66" spans="1:7" x14ac:dyDescent="0.35">
      <c r="A66" s="190">
        <v>62</v>
      </c>
      <c r="B66" s="190"/>
      <c r="C66" s="192" t="s">
        <v>586</v>
      </c>
      <c r="D66" s="198">
        <f>+[15]รวม3!AA17</f>
        <v>16688</v>
      </c>
      <c r="E66" s="257">
        <f>+ROUNDUP(D66,-3)-500</f>
        <v>16500</v>
      </c>
      <c r="F66" s="257"/>
      <c r="G66" s="263"/>
    </row>
    <row r="67" spans="1:7" x14ac:dyDescent="0.35">
      <c r="A67" s="190">
        <v>63</v>
      </c>
      <c r="B67" s="190"/>
      <c r="C67" s="192" t="s">
        <v>587</v>
      </c>
      <c r="D67" s="198">
        <f>+'[15]รวม3 (2)'!E17</f>
        <v>16688</v>
      </c>
      <c r="E67" s="257">
        <f>+ROUNDUP(D67,-3)-500</f>
        <v>16500</v>
      </c>
      <c r="F67" s="257"/>
      <c r="G67" s="263"/>
    </row>
    <row r="68" spans="1:7" x14ac:dyDescent="0.35">
      <c r="A68" s="190">
        <v>64</v>
      </c>
      <c r="B68" s="190"/>
      <c r="C68" s="192" t="s">
        <v>588</v>
      </c>
      <c r="D68" s="198">
        <f>+'[15]รวม3 (2)'!P17</f>
        <v>16688</v>
      </c>
      <c r="E68" s="257">
        <f>+ROUNDUP(D68,-3)-500</f>
        <v>16500</v>
      </c>
      <c r="F68" s="257"/>
      <c r="G68" s="262"/>
    </row>
    <row r="69" spans="1:7" x14ac:dyDescent="0.35">
      <c r="A69" s="190">
        <v>65</v>
      </c>
      <c r="B69" s="190"/>
      <c r="C69" s="192" t="s">
        <v>589</v>
      </c>
      <c r="D69" s="198">
        <f>+'[15]รวม1-2'!N17</f>
        <v>38640</v>
      </c>
      <c r="E69" s="257">
        <f>+ROUNDUP(D69,-3)-1000</f>
        <v>38000</v>
      </c>
      <c r="F69" s="257"/>
      <c r="G69" s="264">
        <f>SUM(E69:E73)</f>
        <v>106000</v>
      </c>
    </row>
    <row r="70" spans="1:7" x14ac:dyDescent="0.35">
      <c r="A70" s="190">
        <v>66</v>
      </c>
      <c r="B70" s="190"/>
      <c r="C70" s="194" t="s">
        <v>590</v>
      </c>
      <c r="D70" s="198">
        <f>+'[15]รวม3 (2)'!G17</f>
        <v>16688</v>
      </c>
      <c r="E70" s="257">
        <f t="shared" si="4"/>
        <v>17000</v>
      </c>
      <c r="F70" s="257"/>
      <c r="G70" s="262"/>
    </row>
    <row r="71" spans="1:7" x14ac:dyDescent="0.35">
      <c r="A71" s="190">
        <v>67</v>
      </c>
      <c r="B71" s="190"/>
      <c r="C71" s="192" t="s">
        <v>591</v>
      </c>
      <c r="D71" s="198">
        <f>+'[15]รวม3 (2)'!AF17</f>
        <v>16688</v>
      </c>
      <c r="E71" s="257">
        <f t="shared" si="4"/>
        <v>17000</v>
      </c>
      <c r="F71" s="257"/>
      <c r="G71" s="262"/>
    </row>
    <row r="72" spans="1:7" x14ac:dyDescent="0.35">
      <c r="A72" s="190">
        <v>68</v>
      </c>
      <c r="B72" s="190"/>
      <c r="C72" s="192" t="s">
        <v>592</v>
      </c>
      <c r="D72" s="198">
        <f>+'[15]รวม3 (2)'!AE17</f>
        <v>16688</v>
      </c>
      <c r="E72" s="257">
        <f t="shared" si="4"/>
        <v>17000</v>
      </c>
      <c r="F72" s="257"/>
      <c r="G72" s="262"/>
    </row>
    <row r="73" spans="1:7" x14ac:dyDescent="0.35">
      <c r="A73" s="190">
        <v>69</v>
      </c>
      <c r="B73" s="190"/>
      <c r="C73" s="192" t="s">
        <v>593</v>
      </c>
      <c r="D73" s="198">
        <f>+'[15]รวม3 (2)'!AD17</f>
        <v>16688</v>
      </c>
      <c r="E73" s="257">
        <f t="shared" si="4"/>
        <v>17000</v>
      </c>
      <c r="F73" s="257"/>
      <c r="G73" s="262"/>
    </row>
    <row r="74" spans="1:7" x14ac:dyDescent="0.35">
      <c r="A74" s="190">
        <v>70</v>
      </c>
      <c r="B74" s="190"/>
      <c r="C74" s="192" t="s">
        <v>594</v>
      </c>
      <c r="D74" s="198">
        <f>+'[15]รวม1-2'!O17</f>
        <v>23604</v>
      </c>
      <c r="E74" s="257">
        <f t="shared" si="4"/>
        <v>24000</v>
      </c>
      <c r="F74" s="257"/>
      <c r="G74" s="264">
        <f>SUM(E74:E76)</f>
        <v>41000</v>
      </c>
    </row>
    <row r="75" spans="1:7" x14ac:dyDescent="0.35">
      <c r="A75" s="190">
        <v>71</v>
      </c>
      <c r="B75" s="190"/>
      <c r="C75" s="192" t="s">
        <v>595</v>
      </c>
      <c r="D75" s="198"/>
      <c r="E75" s="257"/>
      <c r="F75" s="257"/>
      <c r="G75" s="262"/>
    </row>
    <row r="76" spans="1:7" x14ac:dyDescent="0.35">
      <c r="A76" s="190">
        <v>72</v>
      </c>
      <c r="B76" s="190"/>
      <c r="C76" s="195" t="s">
        <v>596</v>
      </c>
      <c r="D76" s="198">
        <f>+'[15]รวม3 (2)'!AC17</f>
        <v>16688</v>
      </c>
      <c r="E76" s="257">
        <f t="shared" ref="E76:E77" si="6">+ROUNDUP(D76,-3)</f>
        <v>17000</v>
      </c>
      <c r="F76" s="257"/>
      <c r="G76" s="262"/>
    </row>
    <row r="77" spans="1:7" x14ac:dyDescent="0.35">
      <c r="A77" s="190">
        <v>73</v>
      </c>
      <c r="B77" s="190"/>
      <c r="C77" s="192" t="s">
        <v>597</v>
      </c>
      <c r="D77" s="198">
        <f>+'[15]รวม1-2'!P17</f>
        <v>31122</v>
      </c>
      <c r="E77" s="257">
        <f t="shared" si="6"/>
        <v>32000</v>
      </c>
      <c r="F77" s="257"/>
      <c r="G77" s="264">
        <f>SUM(E77:E79)</f>
        <v>65000</v>
      </c>
    </row>
    <row r="78" spans="1:7" x14ac:dyDescent="0.35">
      <c r="A78" s="190">
        <v>74</v>
      </c>
      <c r="B78" s="190"/>
      <c r="C78" s="192" t="s">
        <v>598</v>
      </c>
      <c r="D78" s="198">
        <f>+[15]รวม3!X17</f>
        <v>16688</v>
      </c>
      <c r="E78" s="257">
        <f>+ROUNDUP(D78,-3)-500</f>
        <v>16500</v>
      </c>
      <c r="F78" s="257"/>
      <c r="G78" s="263"/>
    </row>
    <row r="79" spans="1:7" x14ac:dyDescent="0.35">
      <c r="A79" s="190">
        <v>75</v>
      </c>
      <c r="B79" s="190"/>
      <c r="C79" s="192" t="s">
        <v>599</v>
      </c>
      <c r="D79" s="198">
        <f>+'[15]รวม3 (2)'!C16</f>
        <v>16688</v>
      </c>
      <c r="E79" s="257">
        <f>+ROUNDUP(D79,-3)-500</f>
        <v>16500</v>
      </c>
      <c r="F79" s="257"/>
      <c r="G79" s="263"/>
    </row>
    <row r="80" spans="1:7" x14ac:dyDescent="0.35">
      <c r="A80" s="201"/>
      <c r="B80" s="202"/>
      <c r="C80" s="201" t="s">
        <v>4</v>
      </c>
      <c r="D80" s="203">
        <f>SUM(D5:D79)</f>
        <v>4226452</v>
      </c>
      <c r="E80" s="259">
        <f>SUM(E5:E79)</f>
        <v>4232000</v>
      </c>
      <c r="F80" s="259">
        <f>SUM(F5:F79)</f>
        <v>270000</v>
      </c>
      <c r="G80" s="264">
        <f>+E80+F80</f>
        <v>4502000</v>
      </c>
    </row>
    <row r="82" spans="1:6" s="205" customFormat="1" x14ac:dyDescent="0.5">
      <c r="A82" s="204"/>
      <c r="D82" s="206">
        <f>+'[15]รวม1-2'!Q17+[15]รวม3!AB17+'[15]รวม3 (2)'!AH17</f>
        <v>4226452</v>
      </c>
      <c r="E82" s="206"/>
      <c r="F82" s="206"/>
    </row>
    <row r="83" spans="1:6" s="205" customFormat="1" x14ac:dyDescent="0.5">
      <c r="A83" s="204"/>
      <c r="D83" s="207">
        <f>+D80-D82</f>
        <v>0</v>
      </c>
      <c r="E83" s="207"/>
      <c r="F83" s="207"/>
    </row>
  </sheetData>
  <mergeCells count="6">
    <mergeCell ref="A1:G1"/>
    <mergeCell ref="A2:G2"/>
    <mergeCell ref="A3:A4"/>
    <mergeCell ref="C3:C4"/>
    <mergeCell ref="G3:G4"/>
    <mergeCell ref="E3:E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B6A8-7C7A-43FF-AF5A-02EC0AD0FB79}">
  <dimension ref="A1:H65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3" sqref="J23"/>
    </sheetView>
  </sheetViews>
  <sheetFormatPr defaultRowHeight="21" x14ac:dyDescent="0.35"/>
  <cols>
    <col min="1" max="1" width="20" style="11" customWidth="1"/>
    <col min="2" max="2" width="20" style="111" customWidth="1"/>
    <col min="3" max="7" width="22.42578125" style="111" customWidth="1"/>
    <col min="8" max="8" width="17.140625" style="11" customWidth="1"/>
    <col min="9" max="16384" width="9.140625" style="11"/>
  </cols>
  <sheetData>
    <row r="1" spans="1:7" s="210" customFormat="1" ht="36" x14ac:dyDescent="0.35">
      <c r="A1" s="814" t="s">
        <v>621</v>
      </c>
      <c r="B1" s="814"/>
      <c r="C1" s="814"/>
      <c r="D1" s="814"/>
      <c r="E1" s="814"/>
      <c r="F1" s="814"/>
      <c r="G1" s="814"/>
    </row>
    <row r="2" spans="1:7" s="112" customFormat="1" x14ac:dyDescent="0.35">
      <c r="A2" s="213" t="s">
        <v>82</v>
      </c>
      <c r="B2" s="214" t="s">
        <v>624</v>
      </c>
      <c r="C2" s="214" t="s">
        <v>617</v>
      </c>
      <c r="D2" s="214" t="s">
        <v>618</v>
      </c>
      <c r="E2" s="214" t="s">
        <v>619</v>
      </c>
      <c r="F2" s="214" t="s">
        <v>620</v>
      </c>
      <c r="G2" s="254" t="s">
        <v>729</v>
      </c>
    </row>
    <row r="3" spans="1:7" x14ac:dyDescent="0.35">
      <c r="A3" s="18" t="s">
        <v>613</v>
      </c>
      <c r="B3" s="9"/>
      <c r="C3" s="9"/>
      <c r="D3" s="9"/>
      <c r="E3" s="9"/>
      <c r="F3" s="9"/>
      <c r="G3" s="255">
        <f t="shared" ref="G3:G15" si="0">SUM(B3:F3)</f>
        <v>0</v>
      </c>
    </row>
    <row r="4" spans="1:7" x14ac:dyDescent="0.35">
      <c r="A4" s="18" t="s">
        <v>362</v>
      </c>
      <c r="B4" s="9"/>
      <c r="C4" s="9"/>
      <c r="D4" s="9"/>
      <c r="E4" s="9">
        <v>120000</v>
      </c>
      <c r="F4" s="9">
        <v>363000</v>
      </c>
      <c r="G4" s="255">
        <f t="shared" si="0"/>
        <v>483000</v>
      </c>
    </row>
    <row r="5" spans="1:7" x14ac:dyDescent="0.35">
      <c r="A5" s="18" t="s">
        <v>614</v>
      </c>
      <c r="B5" s="9"/>
      <c r="C5" s="9"/>
      <c r="D5" s="9"/>
      <c r="E5" s="9"/>
      <c r="F5" s="9"/>
      <c r="G5" s="255">
        <f t="shared" si="0"/>
        <v>0</v>
      </c>
    </row>
    <row r="6" spans="1:7" x14ac:dyDescent="0.35">
      <c r="A6" s="18" t="s">
        <v>39</v>
      </c>
      <c r="B6" s="9">
        <v>18000</v>
      </c>
      <c r="C6" s="9">
        <v>15000</v>
      </c>
      <c r="D6" s="9"/>
      <c r="E6" s="9"/>
      <c r="F6" s="9"/>
      <c r="G6" s="255">
        <f t="shared" si="0"/>
        <v>33000</v>
      </c>
    </row>
    <row r="7" spans="1:7" x14ac:dyDescent="0.35">
      <c r="A7" s="18" t="s">
        <v>40</v>
      </c>
      <c r="B7" s="9"/>
      <c r="C7" s="9"/>
      <c r="D7" s="9"/>
      <c r="E7" s="9"/>
      <c r="F7" s="9"/>
      <c r="G7" s="255">
        <f t="shared" si="0"/>
        <v>0</v>
      </c>
    </row>
    <row r="8" spans="1:7" x14ac:dyDescent="0.35">
      <c r="A8" s="18" t="s">
        <v>363</v>
      </c>
      <c r="B8" s="9"/>
      <c r="C8" s="9"/>
      <c r="D8" s="9"/>
      <c r="E8" s="9"/>
      <c r="F8" s="9"/>
      <c r="G8" s="255">
        <f t="shared" si="0"/>
        <v>0</v>
      </c>
    </row>
    <row r="9" spans="1:7" x14ac:dyDescent="0.35">
      <c r="A9" s="18" t="s">
        <v>615</v>
      </c>
      <c r="B9" s="9"/>
      <c r="C9" s="9"/>
      <c r="D9" s="9"/>
      <c r="E9" s="9"/>
      <c r="F9" s="9"/>
      <c r="G9" s="255">
        <f t="shared" si="0"/>
        <v>0</v>
      </c>
    </row>
    <row r="10" spans="1:7" s="593" customFormat="1" x14ac:dyDescent="0.35">
      <c r="A10" s="592" t="s">
        <v>365</v>
      </c>
      <c r="B10" s="221"/>
      <c r="C10" s="221"/>
      <c r="D10" s="221"/>
      <c r="E10" s="221"/>
      <c r="F10" s="221"/>
      <c r="G10" s="221">
        <f t="shared" si="0"/>
        <v>0</v>
      </c>
    </row>
    <row r="11" spans="1:7" x14ac:dyDescent="0.35">
      <c r="A11" s="18" t="s">
        <v>366</v>
      </c>
      <c r="B11" s="9"/>
      <c r="C11" s="9"/>
      <c r="D11" s="9"/>
      <c r="E11" s="9"/>
      <c r="F11" s="9"/>
      <c r="G11" s="255">
        <f t="shared" si="0"/>
        <v>0</v>
      </c>
    </row>
    <row r="12" spans="1:7" x14ac:dyDescent="0.35">
      <c r="A12" s="18" t="s">
        <v>364</v>
      </c>
      <c r="B12" s="9"/>
      <c r="C12" s="9"/>
      <c r="D12" s="9"/>
      <c r="E12" s="9"/>
      <c r="F12" s="9"/>
      <c r="G12" s="255">
        <f t="shared" si="0"/>
        <v>0</v>
      </c>
    </row>
    <row r="13" spans="1:7" x14ac:dyDescent="0.35">
      <c r="A13" s="18" t="s">
        <v>616</v>
      </c>
      <c r="B13" s="9"/>
      <c r="C13" s="9"/>
      <c r="D13" s="9"/>
      <c r="E13" s="9"/>
      <c r="F13" s="9"/>
      <c r="G13" s="255">
        <f t="shared" si="0"/>
        <v>0</v>
      </c>
    </row>
    <row r="14" spans="1:7" x14ac:dyDescent="0.35">
      <c r="A14" s="18" t="s">
        <v>36</v>
      </c>
      <c r="B14" s="9"/>
      <c r="C14" s="9"/>
      <c r="D14" s="9"/>
      <c r="E14" s="9"/>
      <c r="F14" s="9">
        <v>35000</v>
      </c>
      <c r="G14" s="255">
        <f t="shared" si="0"/>
        <v>35000</v>
      </c>
    </row>
    <row r="15" spans="1:7" x14ac:dyDescent="0.35">
      <c r="A15" s="18" t="s">
        <v>37</v>
      </c>
      <c r="B15" s="9"/>
      <c r="C15" s="9"/>
      <c r="D15" s="9"/>
      <c r="E15" s="9"/>
      <c r="F15" s="9"/>
      <c r="G15" s="255">
        <f t="shared" si="0"/>
        <v>0</v>
      </c>
    </row>
    <row r="16" spans="1:7" x14ac:dyDescent="0.35">
      <c r="A16" s="18" t="s">
        <v>367</v>
      </c>
      <c r="B16" s="9"/>
      <c r="C16" s="9"/>
      <c r="D16" s="9"/>
      <c r="E16" s="9"/>
      <c r="F16" s="9"/>
      <c r="G16" s="255"/>
    </row>
    <row r="17" spans="1:8" x14ac:dyDescent="0.35">
      <c r="A17" s="18" t="s">
        <v>606</v>
      </c>
      <c r="B17" s="9">
        <v>0</v>
      </c>
      <c r="C17" s="9"/>
      <c r="D17" s="9"/>
      <c r="E17" s="9"/>
      <c r="F17" s="9">
        <v>0</v>
      </c>
      <c r="G17" s="255">
        <f t="shared" ref="G17:G36" si="1">SUM(B17:F17)</f>
        <v>0</v>
      </c>
    </row>
    <row r="18" spans="1:8" x14ac:dyDescent="0.35">
      <c r="A18" s="18" t="s">
        <v>42</v>
      </c>
      <c r="B18" s="9">
        <v>54000</v>
      </c>
      <c r="C18" s="9">
        <v>100000</v>
      </c>
      <c r="D18" s="9"/>
      <c r="E18" s="9">
        <v>5000</v>
      </c>
      <c r="F18" s="9">
        <v>40000</v>
      </c>
      <c r="G18" s="255">
        <f t="shared" si="1"/>
        <v>199000</v>
      </c>
    </row>
    <row r="19" spans="1:8" x14ac:dyDescent="0.35">
      <c r="A19" s="18" t="s">
        <v>607</v>
      </c>
      <c r="B19" s="9">
        <v>0</v>
      </c>
      <c r="C19" s="9"/>
      <c r="D19" s="9"/>
      <c r="E19" s="9"/>
      <c r="F19" s="9">
        <v>0</v>
      </c>
      <c r="G19" s="255">
        <f t="shared" si="1"/>
        <v>0</v>
      </c>
    </row>
    <row r="20" spans="1:8" x14ac:dyDescent="0.35">
      <c r="A20" s="18" t="s">
        <v>44</v>
      </c>
      <c r="B20" s="9">
        <v>144000</v>
      </c>
      <c r="C20" s="9">
        <v>100000</v>
      </c>
      <c r="D20" s="9"/>
      <c r="E20" s="9">
        <v>5000</v>
      </c>
      <c r="F20" s="9">
        <v>135000</v>
      </c>
      <c r="G20" s="255">
        <f t="shared" si="1"/>
        <v>384000</v>
      </c>
    </row>
    <row r="21" spans="1:8" x14ac:dyDescent="0.35">
      <c r="A21" s="18" t="s">
        <v>608</v>
      </c>
      <c r="B21" s="9">
        <v>0</v>
      </c>
      <c r="C21" s="9"/>
      <c r="D21" s="9"/>
      <c r="E21" s="9"/>
      <c r="F21" s="9">
        <v>0</v>
      </c>
      <c r="G21" s="255">
        <f t="shared" si="1"/>
        <v>0</v>
      </c>
    </row>
    <row r="22" spans="1:8" x14ac:dyDescent="0.35">
      <c r="A22" s="18" t="s">
        <v>46</v>
      </c>
      <c r="B22" s="9">
        <v>90000</v>
      </c>
      <c r="C22" s="9">
        <v>100000</v>
      </c>
      <c r="D22" s="9"/>
      <c r="E22" s="9">
        <v>5000</v>
      </c>
      <c r="F22" s="9">
        <v>120000</v>
      </c>
      <c r="G22" s="255">
        <f t="shared" si="1"/>
        <v>315000</v>
      </c>
    </row>
    <row r="23" spans="1:8" x14ac:dyDescent="0.35">
      <c r="A23" s="18" t="s">
        <v>609</v>
      </c>
      <c r="B23" s="9">
        <v>0</v>
      </c>
      <c r="C23" s="9"/>
      <c r="D23" s="9"/>
      <c r="E23" s="9"/>
      <c r="F23" s="9">
        <v>0</v>
      </c>
      <c r="G23" s="255">
        <f t="shared" si="1"/>
        <v>0</v>
      </c>
    </row>
    <row r="24" spans="1:8" x14ac:dyDescent="0.35">
      <c r="A24" s="18" t="s">
        <v>48</v>
      </c>
      <c r="B24" s="9">
        <v>108000</v>
      </c>
      <c r="C24" s="9">
        <v>100000</v>
      </c>
      <c r="D24" s="9"/>
      <c r="E24" s="9">
        <v>5000</v>
      </c>
      <c r="F24" s="9">
        <v>115000</v>
      </c>
      <c r="G24" s="255">
        <f t="shared" si="1"/>
        <v>328000</v>
      </c>
    </row>
    <row r="25" spans="1:8" x14ac:dyDescent="0.35">
      <c r="A25" s="18" t="s">
        <v>610</v>
      </c>
      <c r="B25" s="9">
        <v>0</v>
      </c>
      <c r="C25" s="9"/>
      <c r="D25" s="9"/>
      <c r="E25" s="9"/>
      <c r="F25" s="9">
        <v>0</v>
      </c>
      <c r="G25" s="255">
        <f t="shared" si="1"/>
        <v>0</v>
      </c>
    </row>
    <row r="26" spans="1:8" x14ac:dyDescent="0.35">
      <c r="A26" s="18" t="s">
        <v>50</v>
      </c>
      <c r="B26" s="9">
        <v>90000</v>
      </c>
      <c r="C26" s="9">
        <v>100000</v>
      </c>
      <c r="D26" s="9"/>
      <c r="E26" s="9">
        <v>5000</v>
      </c>
      <c r="F26" s="9">
        <v>90000</v>
      </c>
      <c r="G26" s="255">
        <f t="shared" si="1"/>
        <v>285000</v>
      </c>
    </row>
    <row r="27" spans="1:8" x14ac:dyDescent="0.35">
      <c r="A27" s="18" t="s">
        <v>611</v>
      </c>
      <c r="B27" s="9">
        <v>0</v>
      </c>
      <c r="C27" s="9"/>
      <c r="D27" s="9"/>
      <c r="E27" s="9"/>
      <c r="F27" s="9">
        <v>0</v>
      </c>
      <c r="G27" s="255">
        <f t="shared" si="1"/>
        <v>0</v>
      </c>
    </row>
    <row r="28" spans="1:8" x14ac:dyDescent="0.35">
      <c r="A28" s="18" t="s">
        <v>52</v>
      </c>
      <c r="B28" s="9">
        <v>54000</v>
      </c>
      <c r="C28" s="9">
        <v>100000</v>
      </c>
      <c r="D28" s="9"/>
      <c r="E28" s="9">
        <v>5000</v>
      </c>
      <c r="F28" s="9">
        <v>70000</v>
      </c>
      <c r="G28" s="255">
        <f t="shared" si="1"/>
        <v>229000</v>
      </c>
    </row>
    <row r="29" spans="1:8" x14ac:dyDescent="0.35">
      <c r="A29" s="18" t="s">
        <v>54</v>
      </c>
      <c r="B29" s="9">
        <v>36000</v>
      </c>
      <c r="C29" s="9"/>
      <c r="D29" s="9"/>
      <c r="E29" s="9">
        <v>5000</v>
      </c>
      <c r="F29" s="9">
        <v>25000</v>
      </c>
      <c r="G29" s="255">
        <f t="shared" si="1"/>
        <v>66000</v>
      </c>
    </row>
    <row r="30" spans="1:8" x14ac:dyDescent="0.35">
      <c r="A30" s="18" t="s">
        <v>466</v>
      </c>
      <c r="B30" s="9">
        <v>72000</v>
      </c>
      <c r="C30" s="221"/>
      <c r="D30" s="9"/>
      <c r="E30" s="9">
        <v>5000</v>
      </c>
      <c r="F30" s="9">
        <v>65000</v>
      </c>
      <c r="G30" s="255">
        <f t="shared" si="1"/>
        <v>142000</v>
      </c>
      <c r="H30" s="222" t="s">
        <v>632</v>
      </c>
    </row>
    <row r="31" spans="1:8" x14ac:dyDescent="0.35">
      <c r="A31" s="18" t="s">
        <v>56</v>
      </c>
      <c r="B31" s="9">
        <v>72000</v>
      </c>
      <c r="C31" s="9">
        <v>100000</v>
      </c>
      <c r="D31" s="9"/>
      <c r="E31" s="9">
        <v>5000</v>
      </c>
      <c r="F31" s="9">
        <v>75000</v>
      </c>
      <c r="G31" s="255">
        <f t="shared" si="1"/>
        <v>252000</v>
      </c>
    </row>
    <row r="32" spans="1:8" x14ac:dyDescent="0.35">
      <c r="A32" s="18" t="s">
        <v>58</v>
      </c>
      <c r="B32" s="9">
        <v>54000</v>
      </c>
      <c r="C32" s="9"/>
      <c r="D32" s="9"/>
      <c r="E32" s="9">
        <v>5000</v>
      </c>
      <c r="F32" s="9">
        <v>80000</v>
      </c>
      <c r="G32" s="255">
        <f t="shared" si="1"/>
        <v>139000</v>
      </c>
    </row>
    <row r="33" spans="1:8" x14ac:dyDescent="0.35">
      <c r="A33" s="18" t="s">
        <v>60</v>
      </c>
      <c r="B33" s="9">
        <v>54000</v>
      </c>
      <c r="C33" s="9">
        <v>100000</v>
      </c>
      <c r="D33" s="9"/>
      <c r="E33" s="9">
        <v>5000</v>
      </c>
      <c r="F33" s="9">
        <v>60000</v>
      </c>
      <c r="G33" s="255">
        <f t="shared" si="1"/>
        <v>219000</v>
      </c>
    </row>
    <row r="34" spans="1:8" x14ac:dyDescent="0.35">
      <c r="A34" s="18" t="s">
        <v>62</v>
      </c>
      <c r="B34" s="9">
        <v>36000</v>
      </c>
      <c r="C34" s="9"/>
      <c r="D34" s="9"/>
      <c r="E34" s="9">
        <v>5000</v>
      </c>
      <c r="F34" s="9">
        <v>65000</v>
      </c>
      <c r="G34" s="255">
        <f t="shared" si="1"/>
        <v>106000</v>
      </c>
    </row>
    <row r="35" spans="1:8" x14ac:dyDescent="0.35">
      <c r="A35" s="18" t="s">
        <v>63</v>
      </c>
      <c r="B35" s="9">
        <v>36000</v>
      </c>
      <c r="C35" s="9">
        <v>100000</v>
      </c>
      <c r="D35" s="9"/>
      <c r="E35" s="9">
        <v>5000</v>
      </c>
      <c r="F35" s="9">
        <v>35000</v>
      </c>
      <c r="G35" s="255">
        <f t="shared" si="1"/>
        <v>176000</v>
      </c>
    </row>
    <row r="36" spans="1:8" x14ac:dyDescent="0.35">
      <c r="A36" s="18" t="s">
        <v>64</v>
      </c>
      <c r="B36" s="9">
        <v>54000</v>
      </c>
      <c r="C36" s="9">
        <v>100000</v>
      </c>
      <c r="D36" s="9"/>
      <c r="E36" s="9">
        <v>5000</v>
      </c>
      <c r="F36" s="9">
        <v>50000</v>
      </c>
      <c r="G36" s="255">
        <f t="shared" si="1"/>
        <v>209000</v>
      </c>
    </row>
    <row r="37" spans="1:8" s="56" customFormat="1" x14ac:dyDescent="0.35">
      <c r="A37" s="211" t="s">
        <v>612</v>
      </c>
      <c r="B37" s="212">
        <f t="shared" ref="B37:G37" si="2">SUM(B3:B36)</f>
        <v>972000</v>
      </c>
      <c r="C37" s="212">
        <f t="shared" si="2"/>
        <v>1015000</v>
      </c>
      <c r="D37" s="212">
        <f t="shared" si="2"/>
        <v>0</v>
      </c>
      <c r="E37" s="212">
        <f t="shared" si="2"/>
        <v>190000</v>
      </c>
      <c r="F37" s="212">
        <f t="shared" si="2"/>
        <v>1423000</v>
      </c>
      <c r="G37" s="256">
        <f t="shared" si="2"/>
        <v>3600000</v>
      </c>
    </row>
    <row r="38" spans="1:8" x14ac:dyDescent="0.35">
      <c r="A38" s="11" t="s">
        <v>2290</v>
      </c>
    </row>
    <row r="40" spans="1:8" ht="28.5" x14ac:dyDescent="0.45">
      <c r="A40" s="215" t="s">
        <v>622</v>
      </c>
      <c r="C40" s="111" t="s">
        <v>631</v>
      </c>
    </row>
    <row r="41" spans="1:8" ht="10.5" customHeight="1" x14ac:dyDescent="0.35"/>
    <row r="42" spans="1:8" s="56" customFormat="1" ht="22.5" customHeight="1" x14ac:dyDescent="0.5">
      <c r="A42" s="213" t="s">
        <v>82</v>
      </c>
      <c r="B42" s="822" t="s">
        <v>623</v>
      </c>
      <c r="C42" s="822"/>
      <c r="D42" s="822"/>
      <c r="E42" s="822"/>
      <c r="F42" s="822"/>
      <c r="G42" s="216"/>
      <c r="H42" s="217" t="s">
        <v>624</v>
      </c>
    </row>
    <row r="43" spans="1:8" s="56" customFormat="1" x14ac:dyDescent="0.35">
      <c r="A43" s="213"/>
      <c r="B43" s="218" t="s">
        <v>625</v>
      </c>
      <c r="C43" s="218"/>
      <c r="D43" s="219" t="s">
        <v>626</v>
      </c>
      <c r="E43" s="220" t="s">
        <v>627</v>
      </c>
      <c r="F43" s="217" t="s">
        <v>628</v>
      </c>
      <c r="G43" s="216" t="s">
        <v>629</v>
      </c>
      <c r="H43" s="217" t="s">
        <v>630</v>
      </c>
    </row>
    <row r="44" spans="1:8" x14ac:dyDescent="0.35">
      <c r="A44" s="18" t="s">
        <v>606</v>
      </c>
      <c r="B44" s="9"/>
      <c r="C44" s="9"/>
      <c r="D44" s="9"/>
      <c r="E44" s="9"/>
      <c r="F44" s="9"/>
      <c r="G44" s="9">
        <v>12</v>
      </c>
      <c r="H44" s="9">
        <v>18000</v>
      </c>
    </row>
    <row r="45" spans="1:8" x14ac:dyDescent="0.35">
      <c r="A45" s="18" t="s">
        <v>42</v>
      </c>
      <c r="B45" s="9"/>
      <c r="C45" s="9"/>
      <c r="D45" s="9"/>
      <c r="E45" s="9"/>
      <c r="F45" s="9"/>
      <c r="G45" s="9">
        <v>0</v>
      </c>
      <c r="H45" s="9">
        <v>0</v>
      </c>
    </row>
    <row r="46" spans="1:8" x14ac:dyDescent="0.35">
      <c r="A46" s="18" t="s">
        <v>607</v>
      </c>
      <c r="B46" s="9">
        <v>1</v>
      </c>
      <c r="C46" s="9"/>
      <c r="D46" s="9"/>
      <c r="E46" s="9">
        <v>1</v>
      </c>
      <c r="F46" s="9"/>
      <c r="G46" s="9">
        <v>36</v>
      </c>
      <c r="H46" s="9">
        <v>54000</v>
      </c>
    </row>
    <row r="47" spans="1:8" x14ac:dyDescent="0.35">
      <c r="A47" s="18" t="s">
        <v>44</v>
      </c>
      <c r="B47" s="9"/>
      <c r="C47" s="9"/>
      <c r="D47" s="9"/>
      <c r="E47" s="9"/>
      <c r="F47" s="9"/>
      <c r="G47" s="9">
        <v>0</v>
      </c>
      <c r="H47" s="9">
        <v>0</v>
      </c>
    </row>
    <row r="48" spans="1:8" x14ac:dyDescent="0.35">
      <c r="A48" s="18" t="s">
        <v>608</v>
      </c>
      <c r="B48" s="9">
        <v>1</v>
      </c>
      <c r="C48" s="9"/>
      <c r="D48" s="9"/>
      <c r="E48" s="9">
        <v>6</v>
      </c>
      <c r="F48" s="9">
        <v>2</v>
      </c>
      <c r="G48" s="9">
        <v>96</v>
      </c>
      <c r="H48" s="9">
        <v>144000</v>
      </c>
    </row>
    <row r="49" spans="1:8" x14ac:dyDescent="0.35">
      <c r="A49" s="18" t="s">
        <v>46</v>
      </c>
      <c r="B49" s="9"/>
      <c r="C49" s="9"/>
      <c r="D49" s="9"/>
      <c r="E49" s="9"/>
      <c r="F49" s="9"/>
      <c r="G49" s="9">
        <v>0</v>
      </c>
      <c r="H49" s="9">
        <v>0</v>
      </c>
    </row>
    <row r="50" spans="1:8" x14ac:dyDescent="0.35">
      <c r="A50" s="18" t="s">
        <v>609</v>
      </c>
      <c r="B50" s="9"/>
      <c r="C50" s="9"/>
      <c r="D50" s="9">
        <v>1</v>
      </c>
      <c r="E50" s="9">
        <v>3</v>
      </c>
      <c r="F50" s="9">
        <v>5</v>
      </c>
      <c r="G50" s="9">
        <v>60</v>
      </c>
      <c r="H50" s="9">
        <v>90000</v>
      </c>
    </row>
    <row r="51" spans="1:8" x14ac:dyDescent="0.35">
      <c r="A51" s="18" t="s">
        <v>48</v>
      </c>
      <c r="B51" s="9"/>
      <c r="C51" s="9"/>
      <c r="D51" s="9"/>
      <c r="E51" s="9"/>
      <c r="F51" s="9"/>
      <c r="G51" s="9">
        <v>0</v>
      </c>
      <c r="H51" s="9">
        <v>0</v>
      </c>
    </row>
    <row r="52" spans="1:8" x14ac:dyDescent="0.35">
      <c r="A52" s="18" t="s">
        <v>610</v>
      </c>
      <c r="B52" s="9"/>
      <c r="C52" s="9"/>
      <c r="D52" s="9">
        <v>1</v>
      </c>
      <c r="E52" s="9">
        <v>4</v>
      </c>
      <c r="F52" s="9">
        <v>3</v>
      </c>
      <c r="G52" s="9">
        <v>72</v>
      </c>
      <c r="H52" s="9">
        <v>108000</v>
      </c>
    </row>
    <row r="53" spans="1:8" x14ac:dyDescent="0.35">
      <c r="A53" s="18" t="s">
        <v>50</v>
      </c>
      <c r="B53" s="9"/>
      <c r="C53" s="9"/>
      <c r="D53" s="9"/>
      <c r="E53" s="9"/>
      <c r="F53" s="9"/>
      <c r="G53" s="9">
        <v>0</v>
      </c>
      <c r="H53" s="9">
        <v>0</v>
      </c>
    </row>
    <row r="54" spans="1:8" x14ac:dyDescent="0.35">
      <c r="A54" s="18" t="s">
        <v>611</v>
      </c>
      <c r="B54" s="9"/>
      <c r="C54" s="9"/>
      <c r="D54" s="9">
        <v>1</v>
      </c>
      <c r="E54" s="9">
        <v>3</v>
      </c>
      <c r="F54" s="9">
        <v>2</v>
      </c>
      <c r="G54" s="9">
        <v>60</v>
      </c>
      <c r="H54" s="9">
        <v>90000</v>
      </c>
    </row>
    <row r="55" spans="1:8" x14ac:dyDescent="0.35">
      <c r="A55" s="18" t="s">
        <v>52</v>
      </c>
      <c r="B55" s="9"/>
      <c r="C55" s="9"/>
      <c r="D55" s="9"/>
      <c r="E55" s="9"/>
      <c r="F55" s="9"/>
      <c r="G55" s="9">
        <v>0</v>
      </c>
      <c r="H55" s="9">
        <v>0</v>
      </c>
    </row>
    <row r="56" spans="1:8" x14ac:dyDescent="0.35">
      <c r="A56" s="18" t="s">
        <v>54</v>
      </c>
      <c r="B56" s="9">
        <v>1</v>
      </c>
      <c r="C56" s="9"/>
      <c r="D56" s="9"/>
      <c r="E56" s="9">
        <v>1</v>
      </c>
      <c r="F56" s="9">
        <v>3</v>
      </c>
      <c r="G56" s="9">
        <v>36</v>
      </c>
      <c r="H56" s="9">
        <v>54000</v>
      </c>
    </row>
    <row r="57" spans="1:8" x14ac:dyDescent="0.35">
      <c r="A57" s="18" t="s">
        <v>466</v>
      </c>
      <c r="B57" s="9"/>
      <c r="C57" s="9"/>
      <c r="D57" s="9">
        <v>1</v>
      </c>
      <c r="E57" s="9"/>
      <c r="F57" s="9"/>
      <c r="G57" s="9">
        <v>24</v>
      </c>
      <c r="H57" s="9">
        <v>36000</v>
      </c>
    </row>
    <row r="58" spans="1:8" x14ac:dyDescent="0.35">
      <c r="A58" s="18" t="s">
        <v>56</v>
      </c>
      <c r="B58" s="9"/>
      <c r="C58" s="9"/>
      <c r="D58" s="9">
        <v>1</v>
      </c>
      <c r="E58" s="9">
        <v>2</v>
      </c>
      <c r="F58" s="9">
        <v>1</v>
      </c>
      <c r="G58" s="9">
        <v>48</v>
      </c>
      <c r="H58" s="9">
        <v>72000</v>
      </c>
    </row>
    <row r="59" spans="1:8" x14ac:dyDescent="0.35">
      <c r="A59" s="18" t="s">
        <v>58</v>
      </c>
      <c r="B59" s="9"/>
      <c r="C59" s="9"/>
      <c r="D59" s="9">
        <v>1</v>
      </c>
      <c r="E59" s="9">
        <v>2</v>
      </c>
      <c r="F59" s="9">
        <v>2</v>
      </c>
      <c r="G59" s="9">
        <v>48</v>
      </c>
      <c r="H59" s="9">
        <v>72000</v>
      </c>
    </row>
    <row r="60" spans="1:8" x14ac:dyDescent="0.35">
      <c r="A60" s="18" t="s">
        <v>60</v>
      </c>
      <c r="B60" s="9"/>
      <c r="C60" s="9"/>
      <c r="D60" s="9">
        <v>1</v>
      </c>
      <c r="E60" s="9">
        <v>1</v>
      </c>
      <c r="F60" s="9">
        <v>4</v>
      </c>
      <c r="G60" s="9">
        <v>36</v>
      </c>
      <c r="H60" s="9">
        <v>54000</v>
      </c>
    </row>
    <row r="61" spans="1:8" x14ac:dyDescent="0.35">
      <c r="A61" s="18" t="s">
        <v>62</v>
      </c>
      <c r="B61" s="9"/>
      <c r="C61" s="9"/>
      <c r="D61" s="9">
        <v>1</v>
      </c>
      <c r="E61" s="9">
        <v>1</v>
      </c>
      <c r="F61" s="9">
        <v>2</v>
      </c>
      <c r="G61" s="9">
        <v>36</v>
      </c>
      <c r="H61" s="9">
        <v>54000</v>
      </c>
    </row>
    <row r="62" spans="1:8" x14ac:dyDescent="0.35">
      <c r="A62" s="18" t="s">
        <v>63</v>
      </c>
      <c r="B62" s="9"/>
      <c r="C62" s="9"/>
      <c r="D62" s="9">
        <v>1</v>
      </c>
      <c r="E62" s="9"/>
      <c r="F62" s="9">
        <v>4</v>
      </c>
      <c r="G62" s="9">
        <v>24</v>
      </c>
      <c r="H62" s="9">
        <v>36000</v>
      </c>
    </row>
    <row r="63" spans="1:8" x14ac:dyDescent="0.35">
      <c r="A63" s="18" t="s">
        <v>64</v>
      </c>
      <c r="B63" s="9"/>
      <c r="C63" s="9"/>
      <c r="D63" s="9">
        <v>1</v>
      </c>
      <c r="E63" s="9"/>
      <c r="F63" s="9">
        <v>1</v>
      </c>
      <c r="G63" s="9">
        <v>24</v>
      </c>
      <c r="H63" s="9">
        <v>36000</v>
      </c>
    </row>
    <row r="64" spans="1:8" ht="20.25" customHeight="1" x14ac:dyDescent="0.35">
      <c r="A64" s="18" t="s">
        <v>612</v>
      </c>
      <c r="B64" s="9"/>
      <c r="C64" s="9"/>
      <c r="D64" s="9">
        <v>1</v>
      </c>
      <c r="E64" s="9">
        <v>1</v>
      </c>
      <c r="F64" s="9">
        <v>1</v>
      </c>
      <c r="G64" s="9">
        <v>36</v>
      </c>
      <c r="H64" s="9">
        <v>54000</v>
      </c>
    </row>
    <row r="65" spans="1:8" s="56" customFormat="1" x14ac:dyDescent="0.35">
      <c r="A65" s="211"/>
      <c r="B65" s="212"/>
      <c r="C65" s="212"/>
      <c r="D65" s="212"/>
      <c r="E65" s="212"/>
      <c r="F65" s="212"/>
      <c r="G65" s="212">
        <v>648</v>
      </c>
      <c r="H65" s="212">
        <v>972000</v>
      </c>
    </row>
  </sheetData>
  <mergeCells count="2">
    <mergeCell ref="A1:G1"/>
    <mergeCell ref="B42:F4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83C4-1D12-457D-8AE6-93161983DC28}">
  <dimension ref="A1:BI39"/>
  <sheetViews>
    <sheetView zoomScale="70" zoomScaleNormal="70" workbookViewId="0">
      <pane xSplit="2" ySplit="2" topLeftCell="AI19" activePane="bottomRight" state="frozen"/>
      <selection pane="topRight" activeCell="C1" sqref="C1"/>
      <selection pane="bottomLeft" activeCell="A3" sqref="A3"/>
      <selection pane="bottomRight" activeCell="AP37" sqref="AP37"/>
    </sheetView>
  </sheetViews>
  <sheetFormatPr defaultRowHeight="21" x14ac:dyDescent="0.35"/>
  <cols>
    <col min="1" max="1" width="13.42578125" style="227" bestFit="1" customWidth="1"/>
    <col min="2" max="2" width="48.85546875" style="227" bestFit="1" customWidth="1"/>
    <col min="3" max="3" width="14.28515625" style="227" bestFit="1" customWidth="1"/>
    <col min="4" max="4" width="16" style="227" bestFit="1" customWidth="1"/>
    <col min="5" max="5" width="14.28515625" style="227" bestFit="1" customWidth="1"/>
    <col min="6" max="7" width="16" style="227" bestFit="1" customWidth="1"/>
    <col min="8" max="8" width="17.28515625" style="227" bestFit="1" customWidth="1"/>
    <col min="9" max="10" width="14.28515625" style="227" bestFit="1" customWidth="1"/>
    <col min="11" max="11" width="17.28515625" style="227" bestFit="1" customWidth="1"/>
    <col min="12" max="13" width="14.28515625" style="227" bestFit="1" customWidth="1"/>
    <col min="14" max="14" width="18.7109375" style="227" bestFit="1" customWidth="1"/>
    <col min="15" max="15" width="17.28515625" style="227" bestFit="1" customWidth="1"/>
    <col min="16" max="16" width="16" style="227" bestFit="1" customWidth="1"/>
    <col min="17" max="18" width="17.28515625" style="227" bestFit="1" customWidth="1"/>
    <col min="19" max="19" width="18.7109375" style="227" bestFit="1" customWidth="1"/>
    <col min="20" max="24" width="17.28515625" style="227" bestFit="1" customWidth="1"/>
    <col min="25" max="25" width="16" style="227" bestFit="1" customWidth="1"/>
    <col min="26" max="28" width="17.28515625" style="227" bestFit="1" customWidth="1"/>
    <col min="29" max="29" width="16" style="227" bestFit="1" customWidth="1"/>
    <col min="30" max="41" width="17.28515625" style="227" bestFit="1" customWidth="1"/>
    <col min="42" max="43" width="17.28515625" style="227" customWidth="1"/>
    <col min="44" max="57" width="17.28515625" style="227" bestFit="1" customWidth="1"/>
    <col min="58" max="58" width="20.5703125" style="227" bestFit="1" customWidth="1"/>
    <col min="59" max="60" width="9.140625" style="227"/>
    <col min="61" max="61" width="10.140625" style="227" bestFit="1" customWidth="1"/>
    <col min="62" max="16384" width="9.140625" style="227"/>
  </cols>
  <sheetData>
    <row r="1" spans="1:58" s="210" customFormat="1" ht="36" x14ac:dyDescent="0.35">
      <c r="A1" s="645">
        <v>1</v>
      </c>
      <c r="B1" s="645">
        <v>2</v>
      </c>
      <c r="C1" s="645">
        <v>3</v>
      </c>
      <c r="D1" s="645">
        <v>4</v>
      </c>
      <c r="E1" s="645">
        <v>5</v>
      </c>
      <c r="F1" s="645">
        <v>6</v>
      </c>
      <c r="G1" s="645">
        <v>7</v>
      </c>
      <c r="H1" s="645">
        <v>8</v>
      </c>
      <c r="I1" s="645">
        <v>9</v>
      </c>
      <c r="J1" s="645">
        <v>10</v>
      </c>
      <c r="K1" s="645">
        <v>11</v>
      </c>
      <c r="L1" s="645">
        <v>12</v>
      </c>
      <c r="M1" s="645">
        <v>13</v>
      </c>
      <c r="N1" s="645">
        <v>14</v>
      </c>
      <c r="O1" s="645">
        <v>15</v>
      </c>
      <c r="P1" s="645">
        <v>16</v>
      </c>
      <c r="Q1" s="645">
        <v>17</v>
      </c>
      <c r="R1" s="645">
        <v>18</v>
      </c>
      <c r="S1" s="645">
        <v>19</v>
      </c>
      <c r="T1" s="645">
        <v>20</v>
      </c>
      <c r="U1" s="645">
        <v>21</v>
      </c>
      <c r="V1" s="645">
        <v>22</v>
      </c>
      <c r="W1" s="645">
        <v>23</v>
      </c>
      <c r="X1" s="645">
        <v>24</v>
      </c>
      <c r="Y1" s="645">
        <v>25</v>
      </c>
      <c r="Z1" s="645">
        <v>26</v>
      </c>
      <c r="AA1" s="645">
        <v>27</v>
      </c>
      <c r="AB1" s="645">
        <v>28</v>
      </c>
      <c r="AC1" s="645">
        <v>29</v>
      </c>
      <c r="AD1" s="645">
        <v>30</v>
      </c>
      <c r="AE1" s="645">
        <v>31</v>
      </c>
      <c r="AF1" s="645">
        <v>32</v>
      </c>
      <c r="AG1" s="645">
        <v>33</v>
      </c>
      <c r="AH1" s="645">
        <v>34</v>
      </c>
      <c r="AI1" s="645">
        <v>35</v>
      </c>
      <c r="AJ1" s="645">
        <v>36</v>
      </c>
      <c r="AK1" s="645">
        <v>37</v>
      </c>
      <c r="AL1" s="645">
        <v>38</v>
      </c>
      <c r="AM1" s="645">
        <v>39</v>
      </c>
      <c r="AN1" s="645">
        <v>40</v>
      </c>
      <c r="AO1" s="645">
        <v>41</v>
      </c>
      <c r="AP1" s="645"/>
      <c r="AQ1" s="645"/>
      <c r="AR1" s="646"/>
      <c r="AS1" s="646"/>
      <c r="AT1" s="646"/>
      <c r="AU1" s="646"/>
      <c r="AV1" s="646"/>
      <c r="AW1" s="646"/>
      <c r="AX1" s="646"/>
      <c r="AY1" s="646"/>
      <c r="AZ1" s="646"/>
      <c r="BA1" s="646"/>
      <c r="BB1" s="646"/>
      <c r="BC1" s="646"/>
      <c r="BD1" s="646"/>
      <c r="BE1" s="646"/>
    </row>
    <row r="2" spans="1:58" s="223" customFormat="1" x14ac:dyDescent="0.35">
      <c r="A2" s="224" t="s">
        <v>633</v>
      </c>
      <c r="B2" s="224" t="s">
        <v>634</v>
      </c>
      <c r="C2" s="224" t="s">
        <v>635</v>
      </c>
      <c r="D2" s="224" t="s">
        <v>636</v>
      </c>
      <c r="E2" s="224" t="s">
        <v>637</v>
      </c>
      <c r="F2" s="224" t="s">
        <v>638</v>
      </c>
      <c r="G2" s="224" t="s">
        <v>639</v>
      </c>
      <c r="H2" s="224" t="s">
        <v>640</v>
      </c>
      <c r="I2" s="224" t="s">
        <v>641</v>
      </c>
      <c r="J2" s="224" t="s">
        <v>642</v>
      </c>
      <c r="K2" s="224" t="s">
        <v>643</v>
      </c>
      <c r="L2" s="224" t="s">
        <v>644</v>
      </c>
      <c r="M2" s="224" t="s">
        <v>645</v>
      </c>
      <c r="N2" s="224" t="s">
        <v>646</v>
      </c>
      <c r="O2" s="224" t="s">
        <v>647</v>
      </c>
      <c r="P2" s="224" t="s">
        <v>648</v>
      </c>
      <c r="Q2" s="224" t="s">
        <v>649</v>
      </c>
      <c r="R2" s="224" t="s">
        <v>650</v>
      </c>
      <c r="S2" s="224" t="s">
        <v>651</v>
      </c>
      <c r="T2" s="224" t="s">
        <v>652</v>
      </c>
      <c r="U2" s="224" t="s">
        <v>653</v>
      </c>
      <c r="V2" s="224" t="s">
        <v>654</v>
      </c>
      <c r="W2" s="224" t="s">
        <v>655</v>
      </c>
      <c r="X2" s="224" t="s">
        <v>656</v>
      </c>
      <c r="Y2" s="224" t="s">
        <v>657</v>
      </c>
      <c r="Z2" s="224" t="s">
        <v>658</v>
      </c>
      <c r="AA2" s="224" t="s">
        <v>659</v>
      </c>
      <c r="AB2" s="224" t="s">
        <v>660</v>
      </c>
      <c r="AC2" s="224" t="s">
        <v>661</v>
      </c>
      <c r="AD2" s="224" t="s">
        <v>662</v>
      </c>
      <c r="AE2" s="224" t="s">
        <v>663</v>
      </c>
      <c r="AF2" s="224" t="s">
        <v>664</v>
      </c>
      <c r="AG2" s="224" t="s">
        <v>665</v>
      </c>
      <c r="AH2" s="224" t="s">
        <v>666</v>
      </c>
      <c r="AI2" s="224" t="s">
        <v>667</v>
      </c>
      <c r="AJ2" s="224" t="s">
        <v>668</v>
      </c>
      <c r="AK2" s="224" t="s">
        <v>669</v>
      </c>
      <c r="AL2" s="224" t="s">
        <v>670</v>
      </c>
      <c r="AM2" s="224" t="s">
        <v>671</v>
      </c>
      <c r="AN2" s="224" t="s">
        <v>672</v>
      </c>
      <c r="AO2" s="224" t="s">
        <v>673</v>
      </c>
      <c r="AP2" s="224"/>
      <c r="AQ2" s="224"/>
      <c r="AR2" s="224" t="s">
        <v>674</v>
      </c>
      <c r="AS2" s="224" t="s">
        <v>675</v>
      </c>
      <c r="AT2" s="224" t="s">
        <v>676</v>
      </c>
      <c r="AU2" s="224" t="s">
        <v>677</v>
      </c>
      <c r="AV2" s="224" t="s">
        <v>678</v>
      </c>
      <c r="AW2" s="224" t="s">
        <v>679</v>
      </c>
      <c r="AX2" s="224" t="s">
        <v>680</v>
      </c>
      <c r="AY2" s="224" t="s">
        <v>681</v>
      </c>
      <c r="AZ2" s="224" t="s">
        <v>682</v>
      </c>
      <c r="BA2" s="224" t="s">
        <v>683</v>
      </c>
      <c r="BB2" s="224" t="s">
        <v>684</v>
      </c>
      <c r="BC2" s="224" t="s">
        <v>685</v>
      </c>
      <c r="BD2" s="224" t="s">
        <v>686</v>
      </c>
      <c r="BE2" s="224" t="s">
        <v>687</v>
      </c>
      <c r="BF2" s="224" t="s">
        <v>4</v>
      </c>
    </row>
    <row r="3" spans="1:58" x14ac:dyDescent="0.35">
      <c r="A3" s="225">
        <v>54011010</v>
      </c>
      <c r="B3" s="225" t="s">
        <v>688</v>
      </c>
      <c r="C3" s="226">
        <v>0</v>
      </c>
      <c r="D3" s="226">
        <v>317700</v>
      </c>
      <c r="E3" s="226">
        <v>0</v>
      </c>
      <c r="F3" s="226">
        <v>0</v>
      </c>
      <c r="G3" s="226">
        <v>0</v>
      </c>
      <c r="H3" s="226">
        <v>10600</v>
      </c>
      <c r="I3" s="226">
        <v>0</v>
      </c>
      <c r="J3" s="226">
        <v>0</v>
      </c>
      <c r="K3" s="226">
        <v>0</v>
      </c>
      <c r="L3" s="226">
        <v>0</v>
      </c>
      <c r="M3" s="226">
        <v>2100</v>
      </c>
      <c r="N3" s="226">
        <v>5201400</v>
      </c>
      <c r="O3" s="226">
        <v>3800</v>
      </c>
      <c r="P3" s="226">
        <v>0</v>
      </c>
      <c r="Q3" s="226">
        <v>267900</v>
      </c>
      <c r="R3" s="226">
        <v>168100</v>
      </c>
      <c r="S3" s="226">
        <v>526800</v>
      </c>
      <c r="T3" s="226">
        <v>120400</v>
      </c>
      <c r="U3" s="226">
        <v>42900</v>
      </c>
      <c r="V3" s="226">
        <v>60700</v>
      </c>
      <c r="W3" s="226">
        <v>103000</v>
      </c>
      <c r="X3" s="226">
        <v>165500</v>
      </c>
      <c r="Y3" s="226">
        <v>36500</v>
      </c>
      <c r="Z3" s="226">
        <v>319700</v>
      </c>
      <c r="AA3" s="226">
        <v>108400</v>
      </c>
      <c r="AB3" s="226">
        <v>92400</v>
      </c>
      <c r="AC3" s="226">
        <v>0</v>
      </c>
      <c r="AD3" s="226">
        <v>317800</v>
      </c>
      <c r="AE3" s="226">
        <v>196900</v>
      </c>
      <c r="AF3" s="226">
        <v>72900</v>
      </c>
      <c r="AG3" s="226">
        <v>9300</v>
      </c>
      <c r="AH3" s="226">
        <v>123100</v>
      </c>
      <c r="AI3" s="226">
        <v>221900</v>
      </c>
      <c r="AJ3" s="226">
        <v>40500</v>
      </c>
      <c r="AK3" s="226">
        <v>66300</v>
      </c>
      <c r="AL3" s="226">
        <v>78900</v>
      </c>
      <c r="AM3" s="226">
        <v>454700</v>
      </c>
      <c r="AN3" s="226">
        <v>143100</v>
      </c>
      <c r="AO3" s="226">
        <v>29900</v>
      </c>
      <c r="AP3" s="226">
        <f>VLOOKUP(A3,E001_ค่าใช้จ่าย!A242:U288,21,0)</f>
        <v>29900</v>
      </c>
      <c r="AQ3" s="226">
        <f>+AO3-AP3</f>
        <v>0</v>
      </c>
      <c r="AR3" s="226">
        <v>141700</v>
      </c>
      <c r="AS3" s="226">
        <v>20100</v>
      </c>
      <c r="AT3" s="226">
        <v>85000</v>
      </c>
      <c r="AU3" s="226">
        <v>207700</v>
      </c>
      <c r="AV3" s="226">
        <v>88600</v>
      </c>
      <c r="AW3" s="226">
        <v>35700</v>
      </c>
      <c r="AX3" s="226">
        <v>498300</v>
      </c>
      <c r="AY3" s="226">
        <v>99800</v>
      </c>
      <c r="AZ3" s="226">
        <v>35700</v>
      </c>
      <c r="BA3" s="226">
        <v>9000</v>
      </c>
      <c r="BB3" s="226">
        <v>211100</v>
      </c>
      <c r="BC3" s="226">
        <v>283900</v>
      </c>
      <c r="BD3" s="226">
        <v>237600</v>
      </c>
      <c r="BE3" s="226">
        <v>75900</v>
      </c>
      <c r="BF3" s="226">
        <v>11333300</v>
      </c>
    </row>
    <row r="4" spans="1:58" x14ac:dyDescent="0.35">
      <c r="A4" s="225">
        <v>54020010</v>
      </c>
      <c r="B4" s="225" t="s">
        <v>689</v>
      </c>
      <c r="C4" s="226">
        <v>0</v>
      </c>
      <c r="D4" s="226">
        <v>0</v>
      </c>
      <c r="E4" s="226">
        <v>0</v>
      </c>
      <c r="F4" s="226">
        <v>0</v>
      </c>
      <c r="G4" s="226">
        <v>13100</v>
      </c>
      <c r="H4" s="226">
        <v>301200</v>
      </c>
      <c r="I4" s="226">
        <v>0</v>
      </c>
      <c r="J4" s="226">
        <v>0</v>
      </c>
      <c r="K4" s="226">
        <v>14000</v>
      </c>
      <c r="L4" s="226">
        <v>0</v>
      </c>
      <c r="M4" s="226">
        <v>0</v>
      </c>
      <c r="N4" s="226">
        <v>26900300</v>
      </c>
      <c r="O4" s="226">
        <v>265600</v>
      </c>
      <c r="P4" s="226">
        <v>0</v>
      </c>
      <c r="Q4" s="226">
        <v>528000</v>
      </c>
      <c r="R4" s="226">
        <v>36400</v>
      </c>
      <c r="S4" s="226">
        <v>324700</v>
      </c>
      <c r="T4" s="226">
        <v>51000</v>
      </c>
      <c r="U4" s="226">
        <v>61600</v>
      </c>
      <c r="V4" s="226">
        <v>0</v>
      </c>
      <c r="W4" s="226">
        <v>15900</v>
      </c>
      <c r="X4" s="226">
        <v>118200</v>
      </c>
      <c r="Y4" s="226">
        <v>20100</v>
      </c>
      <c r="Z4" s="226">
        <v>483900</v>
      </c>
      <c r="AA4" s="226">
        <v>20000</v>
      </c>
      <c r="AB4" s="226">
        <v>11800</v>
      </c>
      <c r="AC4" s="226">
        <v>0</v>
      </c>
      <c r="AD4" s="226">
        <v>250200</v>
      </c>
      <c r="AE4" s="226">
        <v>18400</v>
      </c>
      <c r="AF4" s="226">
        <v>18100</v>
      </c>
      <c r="AG4" s="226">
        <v>13400</v>
      </c>
      <c r="AH4" s="226">
        <v>20400</v>
      </c>
      <c r="AI4" s="226">
        <v>152400</v>
      </c>
      <c r="AJ4" s="226">
        <v>22900</v>
      </c>
      <c r="AK4" s="226">
        <v>17600</v>
      </c>
      <c r="AL4" s="226">
        <v>73000</v>
      </c>
      <c r="AM4" s="226">
        <v>593700</v>
      </c>
      <c r="AN4" s="226">
        <v>12200</v>
      </c>
      <c r="AO4" s="226">
        <v>173400</v>
      </c>
      <c r="AP4" s="226">
        <f>VLOOKUP(A4,E001_ค่าใช้จ่าย!A243:U289,21,0)</f>
        <v>173400</v>
      </c>
      <c r="AQ4" s="226">
        <f t="shared" ref="AQ4:AQ36" si="0">+AO4-AP4</f>
        <v>0</v>
      </c>
      <c r="AR4" s="226">
        <v>0</v>
      </c>
      <c r="AS4" s="226">
        <v>13000</v>
      </c>
      <c r="AT4" s="226">
        <v>14100</v>
      </c>
      <c r="AU4" s="226">
        <v>252400</v>
      </c>
      <c r="AV4" s="226">
        <v>0</v>
      </c>
      <c r="AW4" s="226">
        <v>9200</v>
      </c>
      <c r="AX4" s="226">
        <v>252600</v>
      </c>
      <c r="AY4" s="226">
        <v>36700</v>
      </c>
      <c r="AZ4" s="226">
        <v>27400</v>
      </c>
      <c r="BA4" s="226">
        <v>37000</v>
      </c>
      <c r="BB4" s="226">
        <v>313600</v>
      </c>
      <c r="BC4" s="226">
        <v>482900</v>
      </c>
      <c r="BD4" s="226">
        <v>285600</v>
      </c>
      <c r="BE4" s="226">
        <v>27900</v>
      </c>
      <c r="BF4" s="226">
        <v>32283900</v>
      </c>
    </row>
    <row r="5" spans="1:58" x14ac:dyDescent="0.35">
      <c r="A5" s="225">
        <v>54020020</v>
      </c>
      <c r="B5" s="225" t="s">
        <v>690</v>
      </c>
      <c r="C5" s="226">
        <v>0</v>
      </c>
      <c r="D5" s="226">
        <v>3764600</v>
      </c>
      <c r="E5" s="226">
        <v>0</v>
      </c>
      <c r="F5" s="226">
        <v>0</v>
      </c>
      <c r="G5" s="226">
        <v>0</v>
      </c>
      <c r="H5" s="226">
        <v>0</v>
      </c>
      <c r="I5" s="226">
        <v>0</v>
      </c>
      <c r="J5" s="226">
        <v>0</v>
      </c>
      <c r="K5" s="226">
        <v>0</v>
      </c>
      <c r="L5" s="226">
        <v>0</v>
      </c>
      <c r="M5" s="226">
        <v>0</v>
      </c>
      <c r="N5" s="226">
        <v>32400</v>
      </c>
      <c r="O5" s="226">
        <v>0</v>
      </c>
      <c r="P5" s="226">
        <v>0</v>
      </c>
      <c r="Q5" s="226">
        <v>34700</v>
      </c>
      <c r="R5" s="226">
        <v>231800</v>
      </c>
      <c r="S5" s="226">
        <v>718800</v>
      </c>
      <c r="T5" s="226">
        <v>250100</v>
      </c>
      <c r="U5" s="226">
        <v>62200</v>
      </c>
      <c r="V5" s="226">
        <v>560000</v>
      </c>
      <c r="W5" s="226">
        <v>93700</v>
      </c>
      <c r="X5" s="226">
        <v>99200</v>
      </c>
      <c r="Y5" s="226">
        <v>43200</v>
      </c>
      <c r="Z5" s="226">
        <v>875200</v>
      </c>
      <c r="AA5" s="226">
        <v>99700</v>
      </c>
      <c r="AB5" s="226">
        <v>383100</v>
      </c>
      <c r="AC5" s="226">
        <v>210600</v>
      </c>
      <c r="AD5" s="226">
        <v>1564400</v>
      </c>
      <c r="AE5" s="226">
        <v>441000</v>
      </c>
      <c r="AF5" s="226">
        <v>62700</v>
      </c>
      <c r="AG5" s="226">
        <v>580400</v>
      </c>
      <c r="AH5" s="226">
        <v>119000</v>
      </c>
      <c r="AI5" s="226">
        <v>579800</v>
      </c>
      <c r="AJ5" s="226">
        <v>95400</v>
      </c>
      <c r="AK5" s="226">
        <v>86700</v>
      </c>
      <c r="AL5" s="226">
        <v>382500</v>
      </c>
      <c r="AM5" s="226">
        <v>570100</v>
      </c>
      <c r="AN5" s="226">
        <v>480800</v>
      </c>
      <c r="AO5" s="226">
        <v>895700</v>
      </c>
      <c r="AP5" s="226">
        <f>VLOOKUP(A5,E001_ค่าใช้จ่าย!A244:U290,21,0)</f>
        <v>895700</v>
      </c>
      <c r="AQ5" s="226">
        <f t="shared" si="0"/>
        <v>0</v>
      </c>
      <c r="AR5" s="226">
        <v>181500</v>
      </c>
      <c r="AS5" s="226">
        <v>532100</v>
      </c>
      <c r="AT5" s="226">
        <v>437700</v>
      </c>
      <c r="AU5" s="226">
        <v>1060600</v>
      </c>
      <c r="AV5" s="226">
        <v>30200</v>
      </c>
      <c r="AW5" s="226">
        <v>85500</v>
      </c>
      <c r="AX5" s="226">
        <v>614100</v>
      </c>
      <c r="AY5" s="226">
        <v>82600</v>
      </c>
      <c r="AZ5" s="226">
        <v>396400</v>
      </c>
      <c r="BA5" s="226">
        <v>29100</v>
      </c>
      <c r="BB5" s="226">
        <v>505300</v>
      </c>
      <c r="BC5" s="226">
        <v>770400</v>
      </c>
      <c r="BD5" s="226">
        <v>759100</v>
      </c>
      <c r="BE5" s="226">
        <v>338800</v>
      </c>
      <c r="BF5" s="226">
        <v>19141200</v>
      </c>
    </row>
    <row r="6" spans="1:58" x14ac:dyDescent="0.35">
      <c r="A6" s="225">
        <v>54020030</v>
      </c>
      <c r="B6" s="225" t="s">
        <v>691</v>
      </c>
      <c r="C6" s="226">
        <v>0</v>
      </c>
      <c r="D6" s="226">
        <v>0</v>
      </c>
      <c r="E6" s="226">
        <v>0</v>
      </c>
      <c r="F6" s="226">
        <v>0</v>
      </c>
      <c r="G6" s="226">
        <v>0</v>
      </c>
      <c r="H6" s="226">
        <v>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706400</v>
      </c>
      <c r="O6" s="226">
        <v>0</v>
      </c>
      <c r="P6" s="226">
        <v>0</v>
      </c>
      <c r="Q6" s="226">
        <v>0</v>
      </c>
      <c r="R6" s="226">
        <v>52800</v>
      </c>
      <c r="S6" s="226">
        <v>89800</v>
      </c>
      <c r="T6" s="226">
        <v>44800</v>
      </c>
      <c r="U6" s="226">
        <v>0</v>
      </c>
      <c r="V6" s="226">
        <v>0</v>
      </c>
      <c r="W6" s="226">
        <v>50800</v>
      </c>
      <c r="X6" s="226">
        <v>34400</v>
      </c>
      <c r="Y6" s="226">
        <v>40000</v>
      </c>
      <c r="Z6" s="226">
        <v>0</v>
      </c>
      <c r="AA6" s="226">
        <v>34200</v>
      </c>
      <c r="AB6" s="226">
        <v>0</v>
      </c>
      <c r="AC6" s="226">
        <v>0</v>
      </c>
      <c r="AD6" s="226">
        <v>89800</v>
      </c>
      <c r="AE6" s="226">
        <v>45900</v>
      </c>
      <c r="AF6" s="226">
        <v>16200</v>
      </c>
      <c r="AG6" s="226">
        <v>0</v>
      </c>
      <c r="AH6" s="226">
        <v>34300</v>
      </c>
      <c r="AI6" s="226">
        <v>53700</v>
      </c>
      <c r="AJ6" s="226">
        <v>24900</v>
      </c>
      <c r="AK6" s="226">
        <v>41200</v>
      </c>
      <c r="AL6" s="226">
        <v>0</v>
      </c>
      <c r="AM6" s="226">
        <v>0</v>
      </c>
      <c r="AN6" s="226">
        <v>31000</v>
      </c>
      <c r="AO6" s="226">
        <v>16500</v>
      </c>
      <c r="AP6" s="226">
        <f>VLOOKUP(A6,E001_ค่าใช้จ่าย!A245:U291,21,0)</f>
        <v>16500</v>
      </c>
      <c r="AQ6" s="226">
        <f t="shared" si="0"/>
        <v>0</v>
      </c>
      <c r="AR6" s="226">
        <v>47700</v>
      </c>
      <c r="AS6" s="226">
        <v>0</v>
      </c>
      <c r="AT6" s="226">
        <v>0</v>
      </c>
      <c r="AU6" s="226">
        <v>12900</v>
      </c>
      <c r="AV6" s="226">
        <v>0</v>
      </c>
      <c r="AW6" s="226">
        <v>0</v>
      </c>
      <c r="AX6" s="226">
        <v>45800</v>
      </c>
      <c r="AY6" s="226">
        <v>27600</v>
      </c>
      <c r="AZ6" s="226">
        <v>47800</v>
      </c>
      <c r="BA6" s="226">
        <v>0</v>
      </c>
      <c r="BB6" s="226">
        <v>23600</v>
      </c>
      <c r="BC6" s="226">
        <v>78600</v>
      </c>
      <c r="BD6" s="226">
        <v>0</v>
      </c>
      <c r="BE6" s="226">
        <v>0</v>
      </c>
      <c r="BF6" s="226">
        <v>1690700</v>
      </c>
    </row>
    <row r="7" spans="1:58" x14ac:dyDescent="0.35">
      <c r="A7" s="225">
        <v>54021010</v>
      </c>
      <c r="B7" s="225" t="s">
        <v>692</v>
      </c>
      <c r="C7" s="226">
        <v>0</v>
      </c>
      <c r="D7" s="226">
        <v>0</v>
      </c>
      <c r="E7" s="226">
        <v>0</v>
      </c>
      <c r="F7" s="226">
        <v>0</v>
      </c>
      <c r="G7" s="226">
        <v>0</v>
      </c>
      <c r="H7" s="226">
        <v>0</v>
      </c>
      <c r="I7" s="226">
        <v>0</v>
      </c>
      <c r="J7" s="226">
        <v>0</v>
      </c>
      <c r="K7" s="226">
        <v>0</v>
      </c>
      <c r="L7" s="226">
        <v>0</v>
      </c>
      <c r="M7" s="226">
        <v>0</v>
      </c>
      <c r="N7" s="226">
        <v>0</v>
      </c>
      <c r="O7" s="226">
        <v>0</v>
      </c>
      <c r="P7" s="226">
        <v>0</v>
      </c>
      <c r="Q7" s="226">
        <v>0</v>
      </c>
      <c r="R7" s="226">
        <v>0</v>
      </c>
      <c r="S7" s="226">
        <v>0</v>
      </c>
      <c r="T7" s="226">
        <v>0</v>
      </c>
      <c r="U7" s="226">
        <v>0</v>
      </c>
      <c r="V7" s="226">
        <v>0</v>
      </c>
      <c r="W7" s="226">
        <v>0</v>
      </c>
      <c r="X7" s="226">
        <v>0</v>
      </c>
      <c r="Y7" s="226">
        <v>0</v>
      </c>
      <c r="Z7" s="226">
        <v>0</v>
      </c>
      <c r="AA7" s="226">
        <v>0</v>
      </c>
      <c r="AB7" s="226">
        <v>0</v>
      </c>
      <c r="AC7" s="226">
        <v>0</v>
      </c>
      <c r="AD7" s="226">
        <v>0</v>
      </c>
      <c r="AE7" s="226">
        <v>0</v>
      </c>
      <c r="AF7" s="226">
        <v>0</v>
      </c>
      <c r="AG7" s="226">
        <v>0</v>
      </c>
      <c r="AH7" s="226">
        <v>0</v>
      </c>
      <c r="AI7" s="226">
        <v>0</v>
      </c>
      <c r="AJ7" s="226">
        <v>0</v>
      </c>
      <c r="AK7" s="226">
        <v>0</v>
      </c>
      <c r="AL7" s="226">
        <v>0</v>
      </c>
      <c r="AM7" s="226">
        <v>0</v>
      </c>
      <c r="AN7" s="226">
        <v>0</v>
      </c>
      <c r="AO7" s="226">
        <v>0</v>
      </c>
      <c r="AP7" s="226">
        <f>VLOOKUP(A7,E001_ค่าใช้จ่าย!A246:U292,21,0)</f>
        <v>0</v>
      </c>
      <c r="AQ7" s="226">
        <f t="shared" si="0"/>
        <v>0</v>
      </c>
      <c r="AR7" s="226">
        <v>0</v>
      </c>
      <c r="AS7" s="226">
        <v>0</v>
      </c>
      <c r="AT7" s="226">
        <v>0</v>
      </c>
      <c r="AU7" s="226">
        <v>0</v>
      </c>
      <c r="AV7" s="226">
        <v>0</v>
      </c>
      <c r="AW7" s="226">
        <v>0</v>
      </c>
      <c r="AX7" s="226">
        <v>0</v>
      </c>
      <c r="AY7" s="226">
        <v>0</v>
      </c>
      <c r="AZ7" s="226">
        <v>0</v>
      </c>
      <c r="BA7" s="226">
        <v>0</v>
      </c>
      <c r="BB7" s="226">
        <v>0</v>
      </c>
      <c r="BC7" s="226">
        <v>0</v>
      </c>
      <c r="BD7" s="226">
        <v>0</v>
      </c>
      <c r="BE7" s="226">
        <v>0</v>
      </c>
      <c r="BF7" s="226">
        <v>0</v>
      </c>
    </row>
    <row r="8" spans="1:58" x14ac:dyDescent="0.35">
      <c r="A8" s="225">
        <v>54029990</v>
      </c>
      <c r="B8" s="225" t="s">
        <v>693</v>
      </c>
      <c r="C8" s="226">
        <v>0</v>
      </c>
      <c r="D8" s="226">
        <v>64300</v>
      </c>
      <c r="E8" s="226">
        <v>0</v>
      </c>
      <c r="F8" s="226">
        <v>10100</v>
      </c>
      <c r="G8" s="226">
        <v>0</v>
      </c>
      <c r="H8" s="226">
        <v>25300</v>
      </c>
      <c r="I8" s="226">
        <v>0</v>
      </c>
      <c r="J8" s="226">
        <v>0</v>
      </c>
      <c r="K8" s="226">
        <v>0</v>
      </c>
      <c r="L8" s="226">
        <v>0</v>
      </c>
      <c r="M8" s="226">
        <v>0</v>
      </c>
      <c r="N8" s="226">
        <v>545800</v>
      </c>
      <c r="O8" s="226">
        <v>0</v>
      </c>
      <c r="P8" s="226">
        <v>8500</v>
      </c>
      <c r="Q8" s="226">
        <v>160800</v>
      </c>
      <c r="R8" s="226">
        <v>21900</v>
      </c>
      <c r="S8" s="226">
        <v>47700</v>
      </c>
      <c r="T8" s="226">
        <v>17500</v>
      </c>
      <c r="U8" s="226">
        <v>20500</v>
      </c>
      <c r="V8" s="226">
        <v>14700</v>
      </c>
      <c r="W8" s="226">
        <v>16100</v>
      </c>
      <c r="X8" s="226">
        <v>35500</v>
      </c>
      <c r="Y8" s="226">
        <v>32000</v>
      </c>
      <c r="Z8" s="226">
        <v>97600</v>
      </c>
      <c r="AA8" s="226">
        <v>8400</v>
      </c>
      <c r="AB8" s="226">
        <v>25900</v>
      </c>
      <c r="AC8" s="226">
        <v>0</v>
      </c>
      <c r="AD8" s="226">
        <v>0</v>
      </c>
      <c r="AE8" s="226">
        <v>33100</v>
      </c>
      <c r="AF8" s="226">
        <v>41800</v>
      </c>
      <c r="AG8" s="226">
        <v>14600</v>
      </c>
      <c r="AH8" s="226">
        <v>2800</v>
      </c>
      <c r="AI8" s="226">
        <v>52800</v>
      </c>
      <c r="AJ8" s="226">
        <v>35000</v>
      </c>
      <c r="AK8" s="226">
        <v>19500</v>
      </c>
      <c r="AL8" s="226">
        <v>33600</v>
      </c>
      <c r="AM8" s="226">
        <v>54700</v>
      </c>
      <c r="AN8" s="226">
        <v>37500</v>
      </c>
      <c r="AO8" s="226">
        <v>69700</v>
      </c>
      <c r="AP8" s="226">
        <f>VLOOKUP(A8,E001_ค่าใช้จ่าย!A247:U293,21,0)</f>
        <v>69700</v>
      </c>
      <c r="AQ8" s="226">
        <f t="shared" si="0"/>
        <v>0</v>
      </c>
      <c r="AR8" s="226">
        <v>23800</v>
      </c>
      <c r="AS8" s="226">
        <v>14700</v>
      </c>
      <c r="AT8" s="226">
        <v>13200</v>
      </c>
      <c r="AU8" s="226">
        <v>42000</v>
      </c>
      <c r="AV8" s="226">
        <v>2300</v>
      </c>
      <c r="AW8" s="226">
        <v>31100</v>
      </c>
      <c r="AX8" s="226">
        <v>241200</v>
      </c>
      <c r="AY8" s="226">
        <v>50200</v>
      </c>
      <c r="AZ8" s="226">
        <v>43800</v>
      </c>
      <c r="BA8" s="226">
        <v>29900</v>
      </c>
      <c r="BB8" s="226">
        <v>25400</v>
      </c>
      <c r="BC8" s="226">
        <v>50400</v>
      </c>
      <c r="BD8" s="226">
        <v>80700</v>
      </c>
      <c r="BE8" s="226">
        <v>36400</v>
      </c>
      <c r="BF8" s="226">
        <v>2232800</v>
      </c>
    </row>
    <row r="9" spans="1:58" x14ac:dyDescent="0.35">
      <c r="A9" s="225">
        <v>54030010</v>
      </c>
      <c r="B9" s="225" t="s">
        <v>694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  <c r="N9" s="226">
        <v>0</v>
      </c>
      <c r="O9" s="226">
        <v>0</v>
      </c>
      <c r="P9" s="226">
        <v>705000</v>
      </c>
      <c r="Q9" s="226">
        <v>347600</v>
      </c>
      <c r="R9" s="226">
        <v>0</v>
      </c>
      <c r="S9" s="226">
        <v>258000</v>
      </c>
      <c r="T9" s="226">
        <v>0</v>
      </c>
      <c r="U9" s="226">
        <v>1500</v>
      </c>
      <c r="V9" s="226">
        <v>0</v>
      </c>
      <c r="W9" s="226">
        <v>0</v>
      </c>
      <c r="X9" s="226">
        <v>0</v>
      </c>
      <c r="Y9" s="226">
        <v>0</v>
      </c>
      <c r="Z9" s="226">
        <v>67600</v>
      </c>
      <c r="AA9" s="226">
        <v>0</v>
      </c>
      <c r="AB9" s="226">
        <v>0</v>
      </c>
      <c r="AC9" s="226">
        <v>0</v>
      </c>
      <c r="AD9" s="226">
        <v>258100</v>
      </c>
      <c r="AE9" s="226">
        <v>0</v>
      </c>
      <c r="AF9" s="226">
        <v>0</v>
      </c>
      <c r="AG9" s="226">
        <v>0</v>
      </c>
      <c r="AH9" s="226">
        <v>0</v>
      </c>
      <c r="AI9" s="226">
        <v>32900</v>
      </c>
      <c r="AJ9" s="226">
        <v>0</v>
      </c>
      <c r="AK9" s="226">
        <v>0</v>
      </c>
      <c r="AL9" s="226">
        <v>0</v>
      </c>
      <c r="AM9" s="226">
        <v>0</v>
      </c>
      <c r="AN9" s="226">
        <v>0</v>
      </c>
      <c r="AO9" s="226">
        <v>0</v>
      </c>
      <c r="AP9" s="226">
        <f>VLOOKUP(A9,E001_ค่าใช้จ่าย!A248:U294,21,0)</f>
        <v>0</v>
      </c>
      <c r="AQ9" s="226">
        <f t="shared" si="0"/>
        <v>0</v>
      </c>
      <c r="AR9" s="226">
        <v>0</v>
      </c>
      <c r="AS9" s="226">
        <v>0</v>
      </c>
      <c r="AT9" s="226">
        <v>0</v>
      </c>
      <c r="AU9" s="226">
        <v>0</v>
      </c>
      <c r="AV9" s="226">
        <v>0</v>
      </c>
      <c r="AW9" s="226">
        <v>0</v>
      </c>
      <c r="AX9" s="226">
        <v>3000</v>
      </c>
      <c r="AY9" s="226">
        <v>0</v>
      </c>
      <c r="AZ9" s="226">
        <v>1500</v>
      </c>
      <c r="BA9" s="226">
        <v>0</v>
      </c>
      <c r="BB9" s="226">
        <v>0</v>
      </c>
      <c r="BC9" s="226">
        <v>0</v>
      </c>
      <c r="BD9" s="226">
        <v>0</v>
      </c>
      <c r="BE9" s="226">
        <v>0</v>
      </c>
      <c r="BF9" s="226">
        <v>1675200</v>
      </c>
    </row>
    <row r="10" spans="1:58" x14ac:dyDescent="0.35">
      <c r="A10" s="225">
        <v>54030030</v>
      </c>
      <c r="B10" s="225" t="s">
        <v>695</v>
      </c>
      <c r="C10" s="226">
        <v>0</v>
      </c>
      <c r="D10" s="226">
        <v>0</v>
      </c>
      <c r="E10" s="226">
        <v>0</v>
      </c>
      <c r="F10" s="226">
        <v>6800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  <c r="N10" s="226">
        <v>252700</v>
      </c>
      <c r="O10" s="226">
        <v>0</v>
      </c>
      <c r="P10" s="226">
        <v>0</v>
      </c>
      <c r="Q10" s="226">
        <v>22800</v>
      </c>
      <c r="R10" s="226">
        <v>28100</v>
      </c>
      <c r="S10" s="226">
        <v>42000</v>
      </c>
      <c r="T10" s="226">
        <v>22800</v>
      </c>
      <c r="U10" s="226">
        <v>0</v>
      </c>
      <c r="V10" s="226">
        <v>18400</v>
      </c>
      <c r="W10" s="226">
        <v>0</v>
      </c>
      <c r="X10" s="226">
        <v>39000</v>
      </c>
      <c r="Y10" s="226">
        <v>0</v>
      </c>
      <c r="Z10" s="226">
        <v>84500</v>
      </c>
      <c r="AA10" s="226">
        <v>0</v>
      </c>
      <c r="AB10" s="226">
        <v>18700</v>
      </c>
      <c r="AC10" s="226">
        <v>0</v>
      </c>
      <c r="AD10" s="226">
        <v>22800</v>
      </c>
      <c r="AE10" s="226">
        <v>0</v>
      </c>
      <c r="AF10" s="226">
        <v>18200</v>
      </c>
      <c r="AG10" s="226">
        <v>27900</v>
      </c>
      <c r="AH10" s="226">
        <v>0</v>
      </c>
      <c r="AI10" s="226">
        <v>40000</v>
      </c>
      <c r="AJ10" s="226">
        <v>43600</v>
      </c>
      <c r="AK10" s="226">
        <v>0</v>
      </c>
      <c r="AL10" s="226">
        <v>20400</v>
      </c>
      <c r="AM10" s="226">
        <v>99800</v>
      </c>
      <c r="AN10" s="226">
        <v>0</v>
      </c>
      <c r="AO10" s="226">
        <v>28300</v>
      </c>
      <c r="AP10" s="226">
        <f>VLOOKUP(A10,E001_ค่าใช้จ่าย!A249:U295,21,0)</f>
        <v>28300</v>
      </c>
      <c r="AQ10" s="226">
        <f t="shared" si="0"/>
        <v>0</v>
      </c>
      <c r="AR10" s="226">
        <v>24600</v>
      </c>
      <c r="AS10" s="226">
        <v>43900</v>
      </c>
      <c r="AT10" s="226">
        <v>11700</v>
      </c>
      <c r="AU10" s="226">
        <v>40400</v>
      </c>
      <c r="AV10" s="226">
        <v>0</v>
      </c>
      <c r="AW10" s="226">
        <v>17700</v>
      </c>
      <c r="AX10" s="226">
        <v>73000</v>
      </c>
      <c r="AY10" s="226">
        <v>0</v>
      </c>
      <c r="AZ10" s="226">
        <v>22800</v>
      </c>
      <c r="BA10" s="226">
        <v>0</v>
      </c>
      <c r="BB10" s="226">
        <v>40300</v>
      </c>
      <c r="BC10" s="226">
        <v>22800</v>
      </c>
      <c r="BD10" s="226">
        <v>72100</v>
      </c>
      <c r="BE10" s="226">
        <v>16400</v>
      </c>
      <c r="BF10" s="226">
        <v>1222500</v>
      </c>
    </row>
    <row r="11" spans="1:58" x14ac:dyDescent="0.35">
      <c r="A11" s="225">
        <v>54040010</v>
      </c>
      <c r="B11" s="225" t="s">
        <v>696</v>
      </c>
      <c r="C11" s="226">
        <v>0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v>5799500</v>
      </c>
      <c r="O11" s="226">
        <v>0</v>
      </c>
      <c r="P11" s="226">
        <v>0</v>
      </c>
      <c r="Q11" s="226">
        <v>54164800</v>
      </c>
      <c r="R11" s="226">
        <v>16262000</v>
      </c>
      <c r="S11" s="226">
        <v>92729800</v>
      </c>
      <c r="T11" s="226">
        <v>23962300</v>
      </c>
      <c r="U11" s="226">
        <v>14334600</v>
      </c>
      <c r="V11" s="226">
        <v>15003600</v>
      </c>
      <c r="W11" s="226">
        <v>17051400</v>
      </c>
      <c r="X11" s="226">
        <v>16002300</v>
      </c>
      <c r="Y11" s="226">
        <v>1302600</v>
      </c>
      <c r="Z11" s="226">
        <v>44337600</v>
      </c>
      <c r="AA11" s="226">
        <v>30063000</v>
      </c>
      <c r="AB11" s="226">
        <v>11870800</v>
      </c>
      <c r="AC11" s="226">
        <v>4307900</v>
      </c>
      <c r="AD11" s="226">
        <v>42790700</v>
      </c>
      <c r="AE11" s="226">
        <v>18708300</v>
      </c>
      <c r="AF11" s="226">
        <v>27600300</v>
      </c>
      <c r="AG11" s="226">
        <v>11396300</v>
      </c>
      <c r="AH11" s="226">
        <v>15138800</v>
      </c>
      <c r="AI11" s="226">
        <v>33017400</v>
      </c>
      <c r="AJ11" s="226">
        <v>12420500</v>
      </c>
      <c r="AK11" s="226">
        <v>19723400</v>
      </c>
      <c r="AL11" s="226">
        <v>8786400</v>
      </c>
      <c r="AM11" s="226">
        <v>58493000</v>
      </c>
      <c r="AN11" s="226">
        <v>21060600</v>
      </c>
      <c r="AO11" s="226">
        <v>28797700</v>
      </c>
      <c r="AP11" s="226">
        <f>VLOOKUP(A11,E001_ค่าใช้จ่าย!A250:U296,21,0)</f>
        <v>28797700</v>
      </c>
      <c r="AQ11" s="226">
        <f t="shared" si="0"/>
        <v>0</v>
      </c>
      <c r="AR11" s="226">
        <v>27243400</v>
      </c>
      <c r="AS11" s="226">
        <v>14948200</v>
      </c>
      <c r="AT11" s="226">
        <v>12500600</v>
      </c>
      <c r="AU11" s="226">
        <v>36544900</v>
      </c>
      <c r="AV11" s="226">
        <v>12771700</v>
      </c>
      <c r="AW11" s="226">
        <v>14037100</v>
      </c>
      <c r="AX11" s="226">
        <v>51024000</v>
      </c>
      <c r="AY11" s="226">
        <v>12878800</v>
      </c>
      <c r="AZ11" s="226">
        <v>28144000</v>
      </c>
      <c r="BA11" s="226">
        <v>7700500</v>
      </c>
      <c r="BB11" s="226">
        <v>48172400</v>
      </c>
      <c r="BC11" s="226">
        <v>34611400</v>
      </c>
      <c r="BD11" s="226">
        <v>33107700</v>
      </c>
      <c r="BE11" s="226">
        <v>14356200</v>
      </c>
      <c r="BF11" s="226">
        <v>993166500</v>
      </c>
    </row>
    <row r="12" spans="1:58" x14ac:dyDescent="0.35">
      <c r="A12" s="225">
        <v>54040020</v>
      </c>
      <c r="B12" s="225" t="s">
        <v>697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0</v>
      </c>
      <c r="N12" s="226">
        <v>0</v>
      </c>
      <c r="O12" s="226">
        <v>0</v>
      </c>
      <c r="P12" s="226">
        <v>0</v>
      </c>
      <c r="Q12" s="226">
        <v>2600</v>
      </c>
      <c r="R12" s="226">
        <v>0</v>
      </c>
      <c r="S12" s="226">
        <v>0</v>
      </c>
      <c r="T12" s="226">
        <v>0</v>
      </c>
      <c r="U12" s="226">
        <v>0</v>
      </c>
      <c r="V12" s="226">
        <v>0</v>
      </c>
      <c r="W12" s="226">
        <v>0</v>
      </c>
      <c r="X12" s="226">
        <v>0</v>
      </c>
      <c r="Y12" s="226">
        <v>0</v>
      </c>
      <c r="Z12" s="226">
        <v>0</v>
      </c>
      <c r="AA12" s="226">
        <v>0</v>
      </c>
      <c r="AB12" s="226">
        <v>0</v>
      </c>
      <c r="AC12" s="226">
        <v>0</v>
      </c>
      <c r="AD12" s="226">
        <v>1600</v>
      </c>
      <c r="AE12" s="226">
        <v>0</v>
      </c>
      <c r="AF12" s="226">
        <v>0</v>
      </c>
      <c r="AG12" s="226">
        <v>0</v>
      </c>
      <c r="AH12" s="226">
        <v>0</v>
      </c>
      <c r="AI12" s="226">
        <v>4100</v>
      </c>
      <c r="AJ12" s="226">
        <v>0</v>
      </c>
      <c r="AK12" s="226">
        <v>0</v>
      </c>
      <c r="AL12" s="226">
        <v>0</v>
      </c>
      <c r="AM12" s="226">
        <v>2300</v>
      </c>
      <c r="AN12" s="226">
        <v>0</v>
      </c>
      <c r="AO12" s="226">
        <v>0</v>
      </c>
      <c r="AP12" s="226">
        <f>VLOOKUP(A12,E001_ค่าใช้จ่าย!A251:U297,21,0)</f>
        <v>0</v>
      </c>
      <c r="AQ12" s="226">
        <f t="shared" si="0"/>
        <v>0</v>
      </c>
      <c r="AR12" s="226">
        <v>0</v>
      </c>
      <c r="AS12" s="226">
        <v>0</v>
      </c>
      <c r="AT12" s="226">
        <v>0</v>
      </c>
      <c r="AU12" s="226">
        <v>0</v>
      </c>
      <c r="AV12" s="226">
        <v>0</v>
      </c>
      <c r="AW12" s="226">
        <v>0</v>
      </c>
      <c r="AX12" s="226">
        <v>0</v>
      </c>
      <c r="AY12" s="226">
        <v>0</v>
      </c>
      <c r="AZ12" s="226">
        <v>0</v>
      </c>
      <c r="BA12" s="226">
        <v>0</v>
      </c>
      <c r="BB12" s="226">
        <v>0</v>
      </c>
      <c r="BC12" s="226">
        <v>0</v>
      </c>
      <c r="BD12" s="226">
        <v>0</v>
      </c>
      <c r="BE12" s="226">
        <v>0</v>
      </c>
      <c r="BF12" s="226">
        <v>10600</v>
      </c>
    </row>
    <row r="13" spans="1:58" x14ac:dyDescent="0.35">
      <c r="A13" s="225">
        <v>54040030</v>
      </c>
      <c r="B13" s="225" t="s">
        <v>698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  <c r="L13" s="226">
        <v>0</v>
      </c>
      <c r="M13" s="226">
        <v>0</v>
      </c>
      <c r="N13" s="226">
        <v>166788500</v>
      </c>
      <c r="O13" s="226">
        <v>0</v>
      </c>
      <c r="P13" s="226">
        <v>14900</v>
      </c>
      <c r="Q13" s="226">
        <v>55700</v>
      </c>
      <c r="R13" s="226">
        <v>1600</v>
      </c>
      <c r="S13" s="226">
        <v>67000</v>
      </c>
      <c r="T13" s="226">
        <v>4400</v>
      </c>
      <c r="U13" s="226">
        <v>12300</v>
      </c>
      <c r="V13" s="226">
        <v>54600</v>
      </c>
      <c r="W13" s="226">
        <v>7700</v>
      </c>
      <c r="X13" s="226">
        <v>7700</v>
      </c>
      <c r="Y13" s="226">
        <v>9300</v>
      </c>
      <c r="Z13" s="226">
        <v>41800</v>
      </c>
      <c r="AA13" s="226">
        <v>1600</v>
      </c>
      <c r="AB13" s="226">
        <v>4100</v>
      </c>
      <c r="AC13" s="226">
        <v>12100</v>
      </c>
      <c r="AD13" s="226">
        <v>41600</v>
      </c>
      <c r="AE13" s="226">
        <v>1600</v>
      </c>
      <c r="AF13" s="226">
        <v>1353600</v>
      </c>
      <c r="AG13" s="226">
        <v>0</v>
      </c>
      <c r="AH13" s="226">
        <v>7700</v>
      </c>
      <c r="AI13" s="226">
        <v>1600</v>
      </c>
      <c r="AJ13" s="226">
        <v>25400</v>
      </c>
      <c r="AK13" s="226">
        <v>155000</v>
      </c>
      <c r="AL13" s="226">
        <v>10400</v>
      </c>
      <c r="AM13" s="226">
        <v>32000</v>
      </c>
      <c r="AN13" s="226">
        <v>0</v>
      </c>
      <c r="AO13" s="226">
        <v>6200</v>
      </c>
      <c r="AP13" s="226">
        <f>VLOOKUP(A13,E001_ค่าใช้จ่าย!A252:U298,21,0)</f>
        <v>6200</v>
      </c>
      <c r="AQ13" s="226">
        <f t="shared" si="0"/>
        <v>0</v>
      </c>
      <c r="AR13" s="226">
        <v>17400</v>
      </c>
      <c r="AS13" s="226">
        <v>6200</v>
      </c>
      <c r="AT13" s="226">
        <v>17700</v>
      </c>
      <c r="AU13" s="226">
        <v>169400</v>
      </c>
      <c r="AV13" s="226">
        <v>24300</v>
      </c>
      <c r="AW13" s="226">
        <v>11300</v>
      </c>
      <c r="AX13" s="226">
        <v>12300</v>
      </c>
      <c r="AY13" s="226">
        <v>10300</v>
      </c>
      <c r="AZ13" s="226">
        <v>35000</v>
      </c>
      <c r="BA13" s="226">
        <v>10500</v>
      </c>
      <c r="BB13" s="226">
        <v>625500</v>
      </c>
      <c r="BC13" s="226">
        <v>17800</v>
      </c>
      <c r="BD13" s="226">
        <v>91600</v>
      </c>
      <c r="BE13" s="226">
        <v>26900</v>
      </c>
      <c r="BF13" s="226">
        <v>169794600</v>
      </c>
    </row>
    <row r="14" spans="1:58" x14ac:dyDescent="0.35">
      <c r="A14" s="225">
        <v>54040040</v>
      </c>
      <c r="B14" s="225" t="s">
        <v>699</v>
      </c>
      <c r="C14" s="226">
        <v>0</v>
      </c>
      <c r="D14" s="226">
        <v>0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  <c r="L14" s="226">
        <v>0</v>
      </c>
      <c r="M14" s="226">
        <v>0</v>
      </c>
      <c r="N14" s="226">
        <v>2305000</v>
      </c>
      <c r="O14" s="226">
        <v>0</v>
      </c>
      <c r="P14" s="226">
        <v>0</v>
      </c>
      <c r="Q14" s="226">
        <v>4232200</v>
      </c>
      <c r="R14" s="226">
        <v>1035000</v>
      </c>
      <c r="S14" s="226">
        <v>8584000</v>
      </c>
      <c r="T14" s="226">
        <v>1740600</v>
      </c>
      <c r="U14" s="226">
        <v>1529400</v>
      </c>
      <c r="V14" s="226">
        <v>1186600</v>
      </c>
      <c r="W14" s="226">
        <v>1726600</v>
      </c>
      <c r="X14" s="226">
        <v>1370700</v>
      </c>
      <c r="Y14" s="226">
        <v>333400</v>
      </c>
      <c r="Z14" s="226">
        <v>4280200</v>
      </c>
      <c r="AA14" s="226">
        <v>2226300</v>
      </c>
      <c r="AB14" s="226">
        <v>1920100</v>
      </c>
      <c r="AC14" s="226">
        <v>1026700</v>
      </c>
      <c r="AD14" s="226">
        <v>2891000</v>
      </c>
      <c r="AE14" s="226">
        <v>1036800</v>
      </c>
      <c r="AF14" s="226">
        <v>1308900</v>
      </c>
      <c r="AG14" s="226">
        <v>1171700</v>
      </c>
      <c r="AH14" s="226">
        <v>1373000</v>
      </c>
      <c r="AI14" s="226">
        <v>2203700</v>
      </c>
      <c r="AJ14" s="226">
        <v>1022000</v>
      </c>
      <c r="AK14" s="226">
        <v>1363300</v>
      </c>
      <c r="AL14" s="226">
        <v>384400</v>
      </c>
      <c r="AM14" s="226">
        <v>4376900</v>
      </c>
      <c r="AN14" s="226">
        <v>1252600</v>
      </c>
      <c r="AO14" s="226">
        <v>1422900</v>
      </c>
      <c r="AP14" s="226">
        <f>VLOOKUP(A14,E001_ค่าใช้จ่าย!A253:U299,21,0)</f>
        <v>1422900</v>
      </c>
      <c r="AQ14" s="226">
        <f t="shared" si="0"/>
        <v>0</v>
      </c>
      <c r="AR14" s="226">
        <v>1706100</v>
      </c>
      <c r="AS14" s="226">
        <v>1270700</v>
      </c>
      <c r="AT14" s="226">
        <v>805300</v>
      </c>
      <c r="AU14" s="226">
        <v>1729600</v>
      </c>
      <c r="AV14" s="226">
        <v>929000</v>
      </c>
      <c r="AW14" s="226">
        <v>1092100</v>
      </c>
      <c r="AX14" s="226">
        <v>3200400</v>
      </c>
      <c r="AY14" s="226">
        <v>768400</v>
      </c>
      <c r="AZ14" s="226">
        <v>2093200</v>
      </c>
      <c r="BA14" s="226">
        <v>587200</v>
      </c>
      <c r="BB14" s="226">
        <v>4052000</v>
      </c>
      <c r="BC14" s="226">
        <v>2761600</v>
      </c>
      <c r="BD14" s="226">
        <v>2987500</v>
      </c>
      <c r="BE14" s="226">
        <v>971100</v>
      </c>
      <c r="BF14" s="226">
        <v>78258200</v>
      </c>
    </row>
    <row r="15" spans="1:58" x14ac:dyDescent="0.35">
      <c r="A15" s="225">
        <v>54040050</v>
      </c>
      <c r="B15" s="225" t="s">
        <v>700</v>
      </c>
      <c r="C15" s="226">
        <v>0</v>
      </c>
      <c r="D15" s="226">
        <v>0</v>
      </c>
      <c r="E15" s="226">
        <v>0</v>
      </c>
      <c r="F15" s="226">
        <v>0</v>
      </c>
      <c r="G15" s="226">
        <v>0</v>
      </c>
      <c r="H15" s="226">
        <v>0</v>
      </c>
      <c r="I15" s="226">
        <v>0</v>
      </c>
      <c r="J15" s="226">
        <v>0</v>
      </c>
      <c r="K15" s="226">
        <v>0</v>
      </c>
      <c r="L15" s="226">
        <v>0</v>
      </c>
      <c r="M15" s="226">
        <v>0</v>
      </c>
      <c r="N15" s="226">
        <v>0</v>
      </c>
      <c r="O15" s="226">
        <v>0</v>
      </c>
      <c r="P15" s="226">
        <v>0</v>
      </c>
      <c r="Q15" s="226">
        <v>4706400</v>
      </c>
      <c r="R15" s="226">
        <v>957700</v>
      </c>
      <c r="S15" s="226">
        <v>7370200</v>
      </c>
      <c r="T15" s="226">
        <v>996000</v>
      </c>
      <c r="U15" s="226">
        <v>2714100</v>
      </c>
      <c r="V15" s="226">
        <v>2419500</v>
      </c>
      <c r="W15" s="226">
        <v>3011800</v>
      </c>
      <c r="X15" s="226">
        <v>2610000</v>
      </c>
      <c r="Y15" s="226">
        <v>808000</v>
      </c>
      <c r="Z15" s="226">
        <v>6076400</v>
      </c>
      <c r="AA15" s="226">
        <v>1201800</v>
      </c>
      <c r="AB15" s="226">
        <v>835200</v>
      </c>
      <c r="AC15" s="226">
        <v>902300</v>
      </c>
      <c r="AD15" s="226">
        <v>2571500</v>
      </c>
      <c r="AE15" s="226">
        <v>822200</v>
      </c>
      <c r="AF15" s="226">
        <v>1388000</v>
      </c>
      <c r="AG15" s="226">
        <v>1122600</v>
      </c>
      <c r="AH15" s="226">
        <v>868400</v>
      </c>
      <c r="AI15" s="226">
        <v>1890300</v>
      </c>
      <c r="AJ15" s="226">
        <v>1141900</v>
      </c>
      <c r="AK15" s="226">
        <v>1109200</v>
      </c>
      <c r="AL15" s="226">
        <v>454100</v>
      </c>
      <c r="AM15" s="226">
        <v>4585400</v>
      </c>
      <c r="AN15" s="226">
        <v>1232600</v>
      </c>
      <c r="AO15" s="226">
        <v>1415100</v>
      </c>
      <c r="AP15" s="226">
        <f>VLOOKUP(A15,E001_ค่าใช้จ่าย!A254:U300,21,0)</f>
        <v>1415100</v>
      </c>
      <c r="AQ15" s="226">
        <f t="shared" si="0"/>
        <v>0</v>
      </c>
      <c r="AR15" s="226">
        <v>1533000</v>
      </c>
      <c r="AS15" s="226">
        <v>1213500</v>
      </c>
      <c r="AT15" s="226">
        <v>758500</v>
      </c>
      <c r="AU15" s="226">
        <v>1705200</v>
      </c>
      <c r="AV15" s="226">
        <v>840800</v>
      </c>
      <c r="AW15" s="226">
        <v>868600</v>
      </c>
      <c r="AX15" s="226">
        <v>2555500</v>
      </c>
      <c r="AY15" s="226">
        <v>964600</v>
      </c>
      <c r="AZ15" s="226">
        <v>2000800</v>
      </c>
      <c r="BA15" s="226">
        <v>423000</v>
      </c>
      <c r="BB15" s="226">
        <v>6488300</v>
      </c>
      <c r="BC15" s="226">
        <v>2023200</v>
      </c>
      <c r="BD15" s="226">
        <v>1966700</v>
      </c>
      <c r="BE15" s="226">
        <v>915300</v>
      </c>
      <c r="BF15" s="226">
        <v>77467700</v>
      </c>
    </row>
    <row r="16" spans="1:58" x14ac:dyDescent="0.35">
      <c r="A16" s="225">
        <v>54040060</v>
      </c>
      <c r="B16" s="225" t="s">
        <v>701</v>
      </c>
      <c r="C16" s="226">
        <v>0</v>
      </c>
      <c r="D16" s="226">
        <v>0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249000</v>
      </c>
      <c r="R16" s="226">
        <v>295400</v>
      </c>
      <c r="S16" s="226">
        <v>301800</v>
      </c>
      <c r="T16" s="226">
        <v>0</v>
      </c>
      <c r="U16" s="226">
        <v>0</v>
      </c>
      <c r="V16" s="226">
        <v>68000</v>
      </c>
      <c r="W16" s="226">
        <v>0</v>
      </c>
      <c r="X16" s="226">
        <v>589400</v>
      </c>
      <c r="Y16" s="226">
        <v>0</v>
      </c>
      <c r="Z16" s="226">
        <v>295400</v>
      </c>
      <c r="AA16" s="226">
        <v>0</v>
      </c>
      <c r="AB16" s="226">
        <v>59900</v>
      </c>
      <c r="AC16" s="226">
        <v>0</v>
      </c>
      <c r="AD16" s="226">
        <v>295400</v>
      </c>
      <c r="AE16" s="226">
        <v>0</v>
      </c>
      <c r="AF16" s="226">
        <v>0</v>
      </c>
      <c r="AG16" s="226">
        <v>0</v>
      </c>
      <c r="AH16" s="226">
        <v>0</v>
      </c>
      <c r="AI16" s="226">
        <v>57100</v>
      </c>
      <c r="AJ16" s="226">
        <v>309700</v>
      </c>
      <c r="AK16" s="226">
        <v>0</v>
      </c>
      <c r="AL16" s="226">
        <v>28700</v>
      </c>
      <c r="AM16" s="226">
        <v>310500</v>
      </c>
      <c r="AN16" s="226">
        <v>0</v>
      </c>
      <c r="AO16" s="226">
        <v>295400</v>
      </c>
      <c r="AP16" s="226">
        <f>VLOOKUP(A16,E001_ค่าใช้จ่าย!A255:U301,21,0)</f>
        <v>295400</v>
      </c>
      <c r="AQ16" s="226">
        <f t="shared" si="0"/>
        <v>0</v>
      </c>
      <c r="AR16" s="226">
        <v>0</v>
      </c>
      <c r="AS16" s="226">
        <v>20000</v>
      </c>
      <c r="AT16" s="226">
        <v>0</v>
      </c>
      <c r="AU16" s="226">
        <v>0</v>
      </c>
      <c r="AV16" s="226">
        <v>0</v>
      </c>
      <c r="AW16" s="226">
        <v>0</v>
      </c>
      <c r="AX16" s="226">
        <v>294100</v>
      </c>
      <c r="AY16" s="226">
        <v>0</v>
      </c>
      <c r="AZ16" s="226">
        <v>0</v>
      </c>
      <c r="BA16" s="226">
        <v>12600</v>
      </c>
      <c r="BB16" s="226">
        <v>50200</v>
      </c>
      <c r="BC16" s="226">
        <v>0</v>
      </c>
      <c r="BD16" s="226">
        <v>249000</v>
      </c>
      <c r="BE16" s="226">
        <v>0</v>
      </c>
      <c r="BF16" s="226">
        <v>3781600</v>
      </c>
    </row>
    <row r="17" spans="1:58" x14ac:dyDescent="0.35">
      <c r="A17" s="225">
        <v>54050010</v>
      </c>
      <c r="B17" s="225" t="s">
        <v>702</v>
      </c>
      <c r="C17" s="226">
        <v>7000</v>
      </c>
      <c r="D17" s="226">
        <v>322700</v>
      </c>
      <c r="E17" s="226">
        <v>10000</v>
      </c>
      <c r="F17" s="226">
        <v>48800</v>
      </c>
      <c r="G17" s="226">
        <v>46300</v>
      </c>
      <c r="H17" s="226">
        <v>80500</v>
      </c>
      <c r="I17" s="226">
        <v>31000</v>
      </c>
      <c r="J17" s="226">
        <v>49800</v>
      </c>
      <c r="K17" s="226">
        <v>418700</v>
      </c>
      <c r="L17" s="226">
        <v>54800</v>
      </c>
      <c r="M17" s="226">
        <v>10900</v>
      </c>
      <c r="N17" s="226">
        <v>1591000</v>
      </c>
      <c r="O17" s="226">
        <v>102300</v>
      </c>
      <c r="P17" s="226">
        <v>32400</v>
      </c>
      <c r="Q17" s="226">
        <v>222700</v>
      </c>
      <c r="R17" s="226">
        <v>68900</v>
      </c>
      <c r="S17" s="226">
        <v>377400</v>
      </c>
      <c r="T17" s="226">
        <v>60300</v>
      </c>
      <c r="U17" s="226">
        <v>37200</v>
      </c>
      <c r="V17" s="226">
        <v>64200</v>
      </c>
      <c r="W17" s="226">
        <v>37600</v>
      </c>
      <c r="X17" s="226">
        <v>66200</v>
      </c>
      <c r="Y17" s="226">
        <v>24300</v>
      </c>
      <c r="Z17" s="226">
        <v>463600</v>
      </c>
      <c r="AA17" s="226">
        <v>65000</v>
      </c>
      <c r="AB17" s="226">
        <v>130000</v>
      </c>
      <c r="AC17" s="226">
        <v>50200</v>
      </c>
      <c r="AD17" s="226">
        <v>237300</v>
      </c>
      <c r="AE17" s="226">
        <v>170800</v>
      </c>
      <c r="AF17" s="226">
        <v>61500</v>
      </c>
      <c r="AG17" s="226">
        <v>66100</v>
      </c>
      <c r="AH17" s="226">
        <v>71400</v>
      </c>
      <c r="AI17" s="226">
        <v>225600</v>
      </c>
      <c r="AJ17" s="226">
        <v>81500</v>
      </c>
      <c r="AK17" s="226">
        <v>81900</v>
      </c>
      <c r="AL17" s="226">
        <v>100600</v>
      </c>
      <c r="AM17" s="226">
        <v>261600</v>
      </c>
      <c r="AN17" s="226">
        <v>141700</v>
      </c>
      <c r="AO17" s="226">
        <v>267200</v>
      </c>
      <c r="AP17" s="226">
        <f>VLOOKUP(A17,E001_ค่าใช้จ่าย!A256:U302,21,0)</f>
        <v>267200</v>
      </c>
      <c r="AQ17" s="226">
        <f t="shared" si="0"/>
        <v>0</v>
      </c>
      <c r="AR17" s="226">
        <v>83900</v>
      </c>
      <c r="AS17" s="226">
        <v>148600</v>
      </c>
      <c r="AT17" s="226">
        <v>132500</v>
      </c>
      <c r="AU17" s="226">
        <v>276200</v>
      </c>
      <c r="AV17" s="226">
        <v>51700</v>
      </c>
      <c r="AW17" s="226">
        <v>65100</v>
      </c>
      <c r="AX17" s="226">
        <v>262200</v>
      </c>
      <c r="AY17" s="226">
        <v>101300</v>
      </c>
      <c r="AZ17" s="226">
        <v>196200</v>
      </c>
      <c r="BA17" s="226">
        <v>41300</v>
      </c>
      <c r="BB17" s="226">
        <v>231000</v>
      </c>
      <c r="BC17" s="226">
        <v>448700</v>
      </c>
      <c r="BD17" s="226">
        <v>415500</v>
      </c>
      <c r="BE17" s="226">
        <v>97400</v>
      </c>
      <c r="BF17" s="226">
        <v>8792600</v>
      </c>
    </row>
    <row r="18" spans="1:58" x14ac:dyDescent="0.35">
      <c r="A18" s="225">
        <v>54050020</v>
      </c>
      <c r="B18" s="225" t="s">
        <v>703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1400</v>
      </c>
      <c r="O18" s="226">
        <v>0</v>
      </c>
      <c r="P18" s="226">
        <v>0</v>
      </c>
      <c r="Q18" s="226">
        <v>0</v>
      </c>
      <c r="R18" s="226">
        <v>0</v>
      </c>
      <c r="S18" s="226">
        <v>0</v>
      </c>
      <c r="T18" s="226">
        <v>2800</v>
      </c>
      <c r="U18" s="226">
        <v>2800</v>
      </c>
      <c r="V18" s="226">
        <v>0</v>
      </c>
      <c r="W18" s="226">
        <v>0</v>
      </c>
      <c r="X18" s="226">
        <v>2800</v>
      </c>
      <c r="Y18" s="226">
        <v>0</v>
      </c>
      <c r="Z18" s="226">
        <v>4000</v>
      </c>
      <c r="AA18" s="226">
        <v>3100</v>
      </c>
      <c r="AB18" s="226">
        <v>0</v>
      </c>
      <c r="AC18" s="226">
        <v>1500</v>
      </c>
      <c r="AD18" s="226">
        <v>0</v>
      </c>
      <c r="AE18" s="226">
        <v>2800</v>
      </c>
      <c r="AF18" s="226">
        <v>500</v>
      </c>
      <c r="AG18" s="226">
        <v>0</v>
      </c>
      <c r="AH18" s="226">
        <v>0</v>
      </c>
      <c r="AI18" s="226">
        <v>2800</v>
      </c>
      <c r="AJ18" s="226">
        <v>0</v>
      </c>
      <c r="AK18" s="226">
        <v>3100</v>
      </c>
      <c r="AL18" s="226">
        <v>0</v>
      </c>
      <c r="AM18" s="226">
        <v>5000</v>
      </c>
      <c r="AN18" s="226">
        <v>0</v>
      </c>
      <c r="AO18" s="226">
        <v>0</v>
      </c>
      <c r="AP18" s="226">
        <f>VLOOKUP(A18,E001_ค่าใช้จ่าย!A257:U303,21,0)</f>
        <v>0</v>
      </c>
      <c r="AQ18" s="226">
        <f t="shared" si="0"/>
        <v>0</v>
      </c>
      <c r="AR18" s="226">
        <v>0</v>
      </c>
      <c r="AS18" s="226">
        <v>2600</v>
      </c>
      <c r="AT18" s="226">
        <v>2200</v>
      </c>
      <c r="AU18" s="226">
        <v>3300</v>
      </c>
      <c r="AV18" s="226">
        <v>2800</v>
      </c>
      <c r="AW18" s="226">
        <v>2800</v>
      </c>
      <c r="AX18" s="226">
        <v>5000</v>
      </c>
      <c r="AY18" s="226">
        <v>1000</v>
      </c>
      <c r="AZ18" s="226">
        <v>2800</v>
      </c>
      <c r="BA18" s="226">
        <v>2800</v>
      </c>
      <c r="BB18" s="226">
        <v>2800</v>
      </c>
      <c r="BC18" s="226">
        <v>0</v>
      </c>
      <c r="BD18" s="226">
        <v>2800</v>
      </c>
      <c r="BE18" s="226">
        <v>0</v>
      </c>
      <c r="BF18" s="226">
        <v>63500</v>
      </c>
    </row>
    <row r="19" spans="1:58" x14ac:dyDescent="0.35">
      <c r="A19" s="225">
        <v>54050030</v>
      </c>
      <c r="B19" s="225" t="s">
        <v>704</v>
      </c>
      <c r="C19" s="226">
        <v>0</v>
      </c>
      <c r="D19" s="226">
        <v>2400</v>
      </c>
      <c r="E19" s="226">
        <v>0</v>
      </c>
      <c r="F19" s="226">
        <v>500</v>
      </c>
      <c r="G19" s="226">
        <v>500</v>
      </c>
      <c r="H19" s="226">
        <v>1400</v>
      </c>
      <c r="I19" s="226">
        <v>0</v>
      </c>
      <c r="J19" s="226">
        <v>1000</v>
      </c>
      <c r="K19" s="226">
        <v>555200</v>
      </c>
      <c r="L19" s="226">
        <v>500</v>
      </c>
      <c r="M19" s="226">
        <v>0</v>
      </c>
      <c r="N19" s="226">
        <v>1511200</v>
      </c>
      <c r="O19" s="226">
        <v>27900</v>
      </c>
      <c r="P19" s="226">
        <v>0</v>
      </c>
      <c r="Q19" s="226">
        <v>92400</v>
      </c>
      <c r="R19" s="226">
        <v>34200</v>
      </c>
      <c r="S19" s="226">
        <v>91500</v>
      </c>
      <c r="T19" s="226">
        <v>34200</v>
      </c>
      <c r="U19" s="226">
        <v>36300</v>
      </c>
      <c r="V19" s="226">
        <v>20900</v>
      </c>
      <c r="W19" s="226">
        <v>20900</v>
      </c>
      <c r="X19" s="226">
        <v>36700</v>
      </c>
      <c r="Y19" s="226">
        <v>6600</v>
      </c>
      <c r="Z19" s="226">
        <v>81200</v>
      </c>
      <c r="AA19" s="226">
        <v>27400</v>
      </c>
      <c r="AB19" s="226">
        <v>27400</v>
      </c>
      <c r="AC19" s="226">
        <v>21300</v>
      </c>
      <c r="AD19" s="226">
        <v>49800</v>
      </c>
      <c r="AE19" s="226">
        <v>45000</v>
      </c>
      <c r="AF19" s="226">
        <v>40500</v>
      </c>
      <c r="AG19" s="226">
        <v>20900</v>
      </c>
      <c r="AH19" s="226">
        <v>48900</v>
      </c>
      <c r="AI19" s="226">
        <v>58600</v>
      </c>
      <c r="AJ19" s="226">
        <v>20900</v>
      </c>
      <c r="AK19" s="226">
        <v>60600</v>
      </c>
      <c r="AL19" s="226">
        <v>20900</v>
      </c>
      <c r="AM19" s="226">
        <v>52200</v>
      </c>
      <c r="AN19" s="226">
        <v>27400</v>
      </c>
      <c r="AO19" s="226">
        <v>39200</v>
      </c>
      <c r="AP19" s="226">
        <f>VLOOKUP(A19,E001_ค่าใช้จ่าย!A258:U304,21,0)</f>
        <v>39200</v>
      </c>
      <c r="AQ19" s="226">
        <f t="shared" si="0"/>
        <v>0</v>
      </c>
      <c r="AR19" s="226">
        <v>36600</v>
      </c>
      <c r="AS19" s="226">
        <v>20900</v>
      </c>
      <c r="AT19" s="226">
        <v>20900</v>
      </c>
      <c r="AU19" s="226">
        <v>124300</v>
      </c>
      <c r="AV19" s="226">
        <v>33400</v>
      </c>
      <c r="AW19" s="226">
        <v>39100</v>
      </c>
      <c r="AX19" s="226">
        <v>72500</v>
      </c>
      <c r="AY19" s="226">
        <v>41800</v>
      </c>
      <c r="AZ19" s="226">
        <v>55300</v>
      </c>
      <c r="BA19" s="226">
        <v>20900</v>
      </c>
      <c r="BB19" s="226">
        <v>57800</v>
      </c>
      <c r="BC19" s="226">
        <v>153400</v>
      </c>
      <c r="BD19" s="226">
        <v>101700</v>
      </c>
      <c r="BE19" s="226">
        <v>20900</v>
      </c>
      <c r="BF19" s="226">
        <v>3916000</v>
      </c>
    </row>
    <row r="20" spans="1:58" x14ac:dyDescent="0.35">
      <c r="A20" s="225">
        <v>54050040</v>
      </c>
      <c r="B20" s="225" t="s">
        <v>705</v>
      </c>
      <c r="C20" s="226">
        <v>14000</v>
      </c>
      <c r="D20" s="226">
        <v>134500</v>
      </c>
      <c r="E20" s="226">
        <v>12000</v>
      </c>
      <c r="F20" s="226">
        <v>133400</v>
      </c>
      <c r="G20" s="226">
        <v>117500</v>
      </c>
      <c r="H20" s="226">
        <v>142300</v>
      </c>
      <c r="I20" s="226">
        <v>7000</v>
      </c>
      <c r="J20" s="226">
        <v>81200</v>
      </c>
      <c r="K20" s="226">
        <v>385000</v>
      </c>
      <c r="L20" s="226">
        <v>42000</v>
      </c>
      <c r="M20" s="226">
        <v>11500</v>
      </c>
      <c r="N20" s="226">
        <v>402800</v>
      </c>
      <c r="O20" s="226">
        <v>142400</v>
      </c>
      <c r="P20" s="226">
        <v>63900</v>
      </c>
      <c r="Q20" s="226">
        <v>353200</v>
      </c>
      <c r="R20" s="226">
        <v>74900</v>
      </c>
      <c r="S20" s="226">
        <v>448400</v>
      </c>
      <c r="T20" s="226">
        <v>140900</v>
      </c>
      <c r="U20" s="226">
        <v>92900</v>
      </c>
      <c r="V20" s="226">
        <v>107100</v>
      </c>
      <c r="W20" s="226">
        <v>103100</v>
      </c>
      <c r="X20" s="226">
        <v>93000</v>
      </c>
      <c r="Y20" s="226">
        <v>33000</v>
      </c>
      <c r="Z20" s="226">
        <v>339500</v>
      </c>
      <c r="AA20" s="226">
        <v>142000</v>
      </c>
      <c r="AB20" s="226">
        <v>101300</v>
      </c>
      <c r="AC20" s="226">
        <v>61300</v>
      </c>
      <c r="AD20" s="226">
        <v>329900</v>
      </c>
      <c r="AE20" s="226">
        <v>92200</v>
      </c>
      <c r="AF20" s="226">
        <v>131700</v>
      </c>
      <c r="AG20" s="226">
        <v>93900</v>
      </c>
      <c r="AH20" s="226">
        <v>128300</v>
      </c>
      <c r="AI20" s="226">
        <v>272500</v>
      </c>
      <c r="AJ20" s="226">
        <v>84800</v>
      </c>
      <c r="AK20" s="226">
        <v>108000</v>
      </c>
      <c r="AL20" s="226">
        <v>69400</v>
      </c>
      <c r="AM20" s="226">
        <v>297700</v>
      </c>
      <c r="AN20" s="226">
        <v>139700</v>
      </c>
      <c r="AO20" s="226">
        <v>242100</v>
      </c>
      <c r="AP20" s="226">
        <f>VLOOKUP(A20,E001_ค่าใช้จ่าย!A259:U305,21,0)</f>
        <v>242100</v>
      </c>
      <c r="AQ20" s="226">
        <f t="shared" si="0"/>
        <v>0</v>
      </c>
      <c r="AR20" s="226">
        <v>132000</v>
      </c>
      <c r="AS20" s="226">
        <v>92400</v>
      </c>
      <c r="AT20" s="226">
        <v>101500</v>
      </c>
      <c r="AU20" s="226">
        <v>224300</v>
      </c>
      <c r="AV20" s="226">
        <v>88200</v>
      </c>
      <c r="AW20" s="226">
        <v>102100</v>
      </c>
      <c r="AX20" s="226">
        <v>367200</v>
      </c>
      <c r="AY20" s="226">
        <v>120300</v>
      </c>
      <c r="AZ20" s="226">
        <v>237700</v>
      </c>
      <c r="BA20" s="226">
        <v>66000</v>
      </c>
      <c r="BB20" s="226">
        <v>339300</v>
      </c>
      <c r="BC20" s="226">
        <v>245400</v>
      </c>
      <c r="BD20" s="226">
        <v>163600</v>
      </c>
      <c r="BE20" s="226">
        <v>108800</v>
      </c>
      <c r="BF20" s="226">
        <v>8159100</v>
      </c>
    </row>
    <row r="21" spans="1:58" x14ac:dyDescent="0.35">
      <c r="A21" s="225">
        <v>54051010</v>
      </c>
      <c r="B21" s="225" t="s">
        <v>706</v>
      </c>
      <c r="C21" s="226">
        <v>0</v>
      </c>
      <c r="D21" s="226">
        <v>16800</v>
      </c>
      <c r="E21" s="226">
        <v>0</v>
      </c>
      <c r="F21" s="226">
        <v>0</v>
      </c>
      <c r="G21" s="226">
        <v>0</v>
      </c>
      <c r="H21" s="226">
        <v>0</v>
      </c>
      <c r="I21" s="226">
        <v>0</v>
      </c>
      <c r="J21" s="226">
        <v>11000</v>
      </c>
      <c r="K21" s="226">
        <v>0</v>
      </c>
      <c r="L21" s="226">
        <v>5400</v>
      </c>
      <c r="M21" s="226">
        <v>0</v>
      </c>
      <c r="N21" s="226">
        <v>1700</v>
      </c>
      <c r="O21" s="226">
        <v>34200</v>
      </c>
      <c r="P21" s="226">
        <v>0</v>
      </c>
      <c r="Q21" s="226">
        <v>300200</v>
      </c>
      <c r="R21" s="226">
        <v>0</v>
      </c>
      <c r="S21" s="226">
        <v>216100</v>
      </c>
      <c r="T21" s="226">
        <v>0</v>
      </c>
      <c r="U21" s="226">
        <v>0</v>
      </c>
      <c r="V21" s="226">
        <v>0</v>
      </c>
      <c r="W21" s="226">
        <v>0</v>
      </c>
      <c r="X21" s="226">
        <v>0</v>
      </c>
      <c r="Y21" s="226">
        <v>0</v>
      </c>
      <c r="Z21" s="226">
        <v>188000</v>
      </c>
      <c r="AA21" s="226">
        <v>0</v>
      </c>
      <c r="AB21" s="226">
        <v>1100</v>
      </c>
      <c r="AC21" s="226">
        <v>0</v>
      </c>
      <c r="AD21" s="226">
        <v>296400</v>
      </c>
      <c r="AE21" s="226">
        <v>0</v>
      </c>
      <c r="AF21" s="226">
        <v>0</v>
      </c>
      <c r="AG21" s="226">
        <v>1300</v>
      </c>
      <c r="AH21" s="226">
        <v>0</v>
      </c>
      <c r="AI21" s="226">
        <v>230300</v>
      </c>
      <c r="AJ21" s="226">
        <v>0</v>
      </c>
      <c r="AK21" s="226">
        <v>0</v>
      </c>
      <c r="AL21" s="226">
        <v>0</v>
      </c>
      <c r="AM21" s="226">
        <v>369700</v>
      </c>
      <c r="AN21" s="226">
        <v>0</v>
      </c>
      <c r="AO21" s="226">
        <v>130700</v>
      </c>
      <c r="AP21" s="226">
        <f>VLOOKUP(A21,E001_ค่าใช้จ่าย!A260:U306,21,0)</f>
        <v>130700</v>
      </c>
      <c r="AQ21" s="226">
        <f t="shared" si="0"/>
        <v>0</v>
      </c>
      <c r="AR21" s="226">
        <v>0</v>
      </c>
      <c r="AS21" s="226">
        <v>0</v>
      </c>
      <c r="AT21" s="226">
        <v>0</v>
      </c>
      <c r="AU21" s="226">
        <v>374400</v>
      </c>
      <c r="AV21" s="226">
        <v>1100</v>
      </c>
      <c r="AW21" s="226">
        <v>0</v>
      </c>
      <c r="AX21" s="226">
        <v>235800</v>
      </c>
      <c r="AY21" s="226">
        <v>0</v>
      </c>
      <c r="AZ21" s="226">
        <v>1600</v>
      </c>
      <c r="BA21" s="226">
        <v>0</v>
      </c>
      <c r="BB21" s="226">
        <v>223000</v>
      </c>
      <c r="BC21" s="226">
        <v>418100</v>
      </c>
      <c r="BD21" s="226">
        <v>344900</v>
      </c>
      <c r="BE21" s="226">
        <v>0</v>
      </c>
      <c r="BF21" s="226">
        <v>3401800</v>
      </c>
    </row>
    <row r="22" spans="1:58" x14ac:dyDescent="0.35">
      <c r="A22" s="225">
        <v>54051020</v>
      </c>
      <c r="B22" s="225" t="s">
        <v>707</v>
      </c>
      <c r="C22" s="226">
        <v>0</v>
      </c>
      <c r="D22" s="226">
        <v>1300</v>
      </c>
      <c r="E22" s="226">
        <v>0</v>
      </c>
      <c r="F22" s="226">
        <v>1268200</v>
      </c>
      <c r="G22" s="226">
        <v>314000</v>
      </c>
      <c r="H22" s="226">
        <v>368100</v>
      </c>
      <c r="I22" s="226">
        <v>0</v>
      </c>
      <c r="J22" s="226">
        <v>600</v>
      </c>
      <c r="K22" s="226">
        <v>18200</v>
      </c>
      <c r="L22" s="226">
        <v>0</v>
      </c>
      <c r="M22" s="226">
        <v>0</v>
      </c>
      <c r="N22" s="226">
        <v>898400</v>
      </c>
      <c r="O22" s="226">
        <v>7235000</v>
      </c>
      <c r="P22" s="226">
        <v>2996400</v>
      </c>
      <c r="Q22" s="226">
        <v>718900</v>
      </c>
      <c r="R22" s="226">
        <v>239900</v>
      </c>
      <c r="S22" s="226">
        <v>1143200</v>
      </c>
      <c r="T22" s="226">
        <v>199900</v>
      </c>
      <c r="U22" s="226">
        <v>27800</v>
      </c>
      <c r="V22" s="226">
        <v>198400</v>
      </c>
      <c r="W22" s="226">
        <v>36100</v>
      </c>
      <c r="X22" s="226">
        <v>208700</v>
      </c>
      <c r="Y22" s="226">
        <v>104000</v>
      </c>
      <c r="Z22" s="226">
        <v>1182200</v>
      </c>
      <c r="AA22" s="226">
        <v>360500</v>
      </c>
      <c r="AB22" s="226">
        <v>323000</v>
      </c>
      <c r="AC22" s="226">
        <v>158500</v>
      </c>
      <c r="AD22" s="226">
        <v>629600</v>
      </c>
      <c r="AE22" s="226">
        <v>54700</v>
      </c>
      <c r="AF22" s="226">
        <v>430200</v>
      </c>
      <c r="AG22" s="226">
        <v>255400</v>
      </c>
      <c r="AH22" s="226">
        <v>145600</v>
      </c>
      <c r="AI22" s="226">
        <v>1047000</v>
      </c>
      <c r="AJ22" s="226">
        <v>87200</v>
      </c>
      <c r="AK22" s="226">
        <v>153500</v>
      </c>
      <c r="AL22" s="226">
        <v>99800</v>
      </c>
      <c r="AM22" s="226">
        <v>562600</v>
      </c>
      <c r="AN22" s="226">
        <v>199900</v>
      </c>
      <c r="AO22" s="226">
        <v>677600</v>
      </c>
      <c r="AP22" s="226">
        <f>VLOOKUP(A22,E001_ค่าใช้จ่าย!A261:U307,21,0)</f>
        <v>677600</v>
      </c>
      <c r="AQ22" s="226">
        <f t="shared" si="0"/>
        <v>0</v>
      </c>
      <c r="AR22" s="226">
        <v>235500</v>
      </c>
      <c r="AS22" s="226">
        <v>364100</v>
      </c>
      <c r="AT22" s="226">
        <v>130000</v>
      </c>
      <c r="AU22" s="226">
        <v>288900</v>
      </c>
      <c r="AV22" s="226">
        <v>151400</v>
      </c>
      <c r="AW22" s="226">
        <v>460200</v>
      </c>
      <c r="AX22" s="226">
        <v>682000</v>
      </c>
      <c r="AY22" s="226">
        <v>160300</v>
      </c>
      <c r="AZ22" s="226">
        <v>399600</v>
      </c>
      <c r="BA22" s="226">
        <v>120900</v>
      </c>
      <c r="BB22" s="226">
        <v>784900</v>
      </c>
      <c r="BC22" s="226">
        <v>718800</v>
      </c>
      <c r="BD22" s="226">
        <v>733800</v>
      </c>
      <c r="BE22" s="226">
        <v>104500</v>
      </c>
      <c r="BF22" s="226">
        <v>27679300</v>
      </c>
    </row>
    <row r="23" spans="1:58" x14ac:dyDescent="0.35">
      <c r="A23" s="225">
        <v>54051040</v>
      </c>
      <c r="B23" s="225" t="s">
        <v>708</v>
      </c>
      <c r="C23" s="226">
        <v>0</v>
      </c>
      <c r="D23" s="226">
        <v>10100</v>
      </c>
      <c r="E23" s="226">
        <v>500</v>
      </c>
      <c r="F23" s="226">
        <v>400</v>
      </c>
      <c r="G23" s="226">
        <v>14300</v>
      </c>
      <c r="H23" s="226">
        <v>9500</v>
      </c>
      <c r="I23" s="226">
        <v>800</v>
      </c>
      <c r="J23" s="226">
        <v>1700</v>
      </c>
      <c r="K23" s="226">
        <v>5600</v>
      </c>
      <c r="L23" s="226">
        <v>1000</v>
      </c>
      <c r="M23" s="226">
        <v>500</v>
      </c>
      <c r="N23" s="226">
        <v>14500</v>
      </c>
      <c r="O23" s="226">
        <v>0</v>
      </c>
      <c r="P23" s="226">
        <v>0</v>
      </c>
      <c r="Q23" s="226">
        <v>9300</v>
      </c>
      <c r="R23" s="226">
        <v>6800</v>
      </c>
      <c r="S23" s="226">
        <v>10700</v>
      </c>
      <c r="T23" s="226">
        <v>8900</v>
      </c>
      <c r="U23" s="226">
        <v>10300</v>
      </c>
      <c r="V23" s="226">
        <v>13200</v>
      </c>
      <c r="W23" s="226">
        <v>8000</v>
      </c>
      <c r="X23" s="226">
        <v>8200</v>
      </c>
      <c r="Y23" s="226">
        <v>700</v>
      </c>
      <c r="Z23" s="226">
        <v>15400</v>
      </c>
      <c r="AA23" s="226">
        <v>10500</v>
      </c>
      <c r="AB23" s="226">
        <v>9800</v>
      </c>
      <c r="AC23" s="226">
        <v>11700</v>
      </c>
      <c r="AD23" s="226">
        <v>13000</v>
      </c>
      <c r="AE23" s="226">
        <v>20800</v>
      </c>
      <c r="AF23" s="226">
        <v>13500</v>
      </c>
      <c r="AG23" s="226">
        <v>9900</v>
      </c>
      <c r="AH23" s="226">
        <v>12400</v>
      </c>
      <c r="AI23" s="226">
        <v>11900</v>
      </c>
      <c r="AJ23" s="226">
        <v>9200</v>
      </c>
      <c r="AK23" s="226">
        <v>10700</v>
      </c>
      <c r="AL23" s="226">
        <v>8900</v>
      </c>
      <c r="AM23" s="226">
        <v>15500</v>
      </c>
      <c r="AN23" s="226">
        <v>14300</v>
      </c>
      <c r="AO23" s="226">
        <v>12400</v>
      </c>
      <c r="AP23" s="226">
        <f>VLOOKUP(A23,E001_ค่าใช้จ่าย!A262:U308,21,0)</f>
        <v>12400</v>
      </c>
      <c r="AQ23" s="226">
        <f t="shared" si="0"/>
        <v>0</v>
      </c>
      <c r="AR23" s="226">
        <v>10400</v>
      </c>
      <c r="AS23" s="226">
        <v>10000</v>
      </c>
      <c r="AT23" s="226">
        <v>14400</v>
      </c>
      <c r="AU23" s="226">
        <v>10800</v>
      </c>
      <c r="AV23" s="226">
        <v>9100</v>
      </c>
      <c r="AW23" s="226">
        <v>9900</v>
      </c>
      <c r="AX23" s="226">
        <v>19200</v>
      </c>
      <c r="AY23" s="226">
        <v>10100</v>
      </c>
      <c r="AZ23" s="226">
        <v>10000</v>
      </c>
      <c r="BA23" s="226">
        <v>10200</v>
      </c>
      <c r="BB23" s="226">
        <v>13600</v>
      </c>
      <c r="BC23" s="226">
        <v>10300</v>
      </c>
      <c r="BD23" s="226">
        <v>13300</v>
      </c>
      <c r="BE23" s="226">
        <v>10400</v>
      </c>
      <c r="BF23" s="226">
        <v>496600</v>
      </c>
    </row>
    <row r="24" spans="1:58" x14ac:dyDescent="0.35">
      <c r="A24" s="225">
        <v>54052010</v>
      </c>
      <c r="B24" s="225" t="s">
        <v>709</v>
      </c>
      <c r="C24" s="226">
        <v>3700</v>
      </c>
      <c r="D24" s="226">
        <v>125500</v>
      </c>
      <c r="E24" s="226">
        <v>7900</v>
      </c>
      <c r="F24" s="226">
        <v>15500</v>
      </c>
      <c r="G24" s="226">
        <v>42700</v>
      </c>
      <c r="H24" s="226">
        <v>29000</v>
      </c>
      <c r="I24" s="226">
        <v>8100</v>
      </c>
      <c r="J24" s="226">
        <v>16900</v>
      </c>
      <c r="K24" s="226">
        <v>2118400</v>
      </c>
      <c r="L24" s="226">
        <v>12700</v>
      </c>
      <c r="M24" s="226">
        <v>8100</v>
      </c>
      <c r="N24" s="226">
        <v>2963600</v>
      </c>
      <c r="O24" s="226">
        <v>43500</v>
      </c>
      <c r="P24" s="226">
        <v>39500</v>
      </c>
      <c r="Q24" s="226">
        <v>240600</v>
      </c>
      <c r="R24" s="226">
        <v>32300</v>
      </c>
      <c r="S24" s="226">
        <v>160700</v>
      </c>
      <c r="T24" s="226">
        <v>56100</v>
      </c>
      <c r="U24" s="226">
        <v>34300</v>
      </c>
      <c r="V24" s="226">
        <v>59700</v>
      </c>
      <c r="W24" s="226">
        <v>65200</v>
      </c>
      <c r="X24" s="226">
        <v>55300</v>
      </c>
      <c r="Y24" s="226">
        <v>33400</v>
      </c>
      <c r="Z24" s="226">
        <v>251100</v>
      </c>
      <c r="AA24" s="226">
        <v>85200</v>
      </c>
      <c r="AB24" s="226">
        <v>56500</v>
      </c>
      <c r="AC24" s="226">
        <v>39600</v>
      </c>
      <c r="AD24" s="226">
        <v>263800</v>
      </c>
      <c r="AE24" s="226">
        <v>137600</v>
      </c>
      <c r="AF24" s="226">
        <v>59200</v>
      </c>
      <c r="AG24" s="226">
        <v>45100</v>
      </c>
      <c r="AH24" s="226">
        <v>79400</v>
      </c>
      <c r="AI24" s="226">
        <v>243600</v>
      </c>
      <c r="AJ24" s="226">
        <v>42600</v>
      </c>
      <c r="AK24" s="226">
        <v>76200</v>
      </c>
      <c r="AL24" s="226">
        <v>31600</v>
      </c>
      <c r="AM24" s="226">
        <v>263900</v>
      </c>
      <c r="AN24" s="226">
        <v>66100</v>
      </c>
      <c r="AO24" s="226">
        <v>272000</v>
      </c>
      <c r="AP24" s="226">
        <f>VLOOKUP(A24,E001_ค่าใช้จ่าย!A263:U309,21,0)</f>
        <v>272000</v>
      </c>
      <c r="AQ24" s="226">
        <f t="shared" si="0"/>
        <v>0</v>
      </c>
      <c r="AR24" s="226">
        <v>48100</v>
      </c>
      <c r="AS24" s="226">
        <v>53500</v>
      </c>
      <c r="AT24" s="226">
        <v>61700</v>
      </c>
      <c r="AU24" s="226">
        <v>232300</v>
      </c>
      <c r="AV24" s="226">
        <v>53600</v>
      </c>
      <c r="AW24" s="226">
        <v>53500</v>
      </c>
      <c r="AX24" s="226">
        <v>263500</v>
      </c>
      <c r="AY24" s="226">
        <v>56600</v>
      </c>
      <c r="AZ24" s="226">
        <v>180800</v>
      </c>
      <c r="BA24" s="226">
        <v>35600</v>
      </c>
      <c r="BB24" s="226">
        <v>263300</v>
      </c>
      <c r="BC24" s="226">
        <v>210800</v>
      </c>
      <c r="BD24" s="226">
        <v>273500</v>
      </c>
      <c r="BE24" s="226">
        <v>67200</v>
      </c>
      <c r="BF24" s="226">
        <v>10040200</v>
      </c>
    </row>
    <row r="25" spans="1:58" x14ac:dyDescent="0.35">
      <c r="A25" s="225">
        <v>54052020</v>
      </c>
      <c r="B25" s="225" t="s">
        <v>710</v>
      </c>
      <c r="C25" s="226">
        <v>0</v>
      </c>
      <c r="D25" s="226">
        <v>0</v>
      </c>
      <c r="E25" s="226">
        <v>0</v>
      </c>
      <c r="F25" s="226">
        <v>0</v>
      </c>
      <c r="G25" s="226">
        <v>0</v>
      </c>
      <c r="H25" s="226">
        <v>0</v>
      </c>
      <c r="I25" s="226">
        <v>0</v>
      </c>
      <c r="J25" s="226">
        <v>0</v>
      </c>
      <c r="K25" s="226">
        <v>157600</v>
      </c>
      <c r="L25" s="226">
        <v>0</v>
      </c>
      <c r="M25" s="226">
        <v>0</v>
      </c>
      <c r="N25" s="226">
        <v>1754800</v>
      </c>
      <c r="O25" s="226">
        <v>0</v>
      </c>
      <c r="P25" s="226">
        <v>13400</v>
      </c>
      <c r="Q25" s="226">
        <v>4831700</v>
      </c>
      <c r="R25" s="226">
        <v>268100</v>
      </c>
      <c r="S25" s="226">
        <v>747400</v>
      </c>
      <c r="T25" s="226">
        <v>154700</v>
      </c>
      <c r="U25" s="226">
        <v>120000</v>
      </c>
      <c r="V25" s="226">
        <v>514800</v>
      </c>
      <c r="W25" s="226">
        <v>384600</v>
      </c>
      <c r="X25" s="226">
        <v>71900</v>
      </c>
      <c r="Y25" s="226">
        <v>32100</v>
      </c>
      <c r="Z25" s="226">
        <v>285700</v>
      </c>
      <c r="AA25" s="226">
        <v>221000</v>
      </c>
      <c r="AB25" s="226">
        <v>261900</v>
      </c>
      <c r="AC25" s="226">
        <v>186700</v>
      </c>
      <c r="AD25" s="226">
        <v>519800</v>
      </c>
      <c r="AE25" s="226">
        <v>67400</v>
      </c>
      <c r="AF25" s="226">
        <v>581800</v>
      </c>
      <c r="AG25" s="226">
        <v>132500</v>
      </c>
      <c r="AH25" s="226">
        <v>114300</v>
      </c>
      <c r="AI25" s="226">
        <v>1249700</v>
      </c>
      <c r="AJ25" s="226">
        <v>301100</v>
      </c>
      <c r="AK25" s="226">
        <v>490900</v>
      </c>
      <c r="AL25" s="226">
        <v>416400</v>
      </c>
      <c r="AM25" s="226">
        <v>476700</v>
      </c>
      <c r="AN25" s="226">
        <v>394700</v>
      </c>
      <c r="AO25" s="226">
        <v>68300</v>
      </c>
      <c r="AP25" s="226">
        <f>VLOOKUP(A25,E001_ค่าใช้จ่าย!A264:U310,21,0)</f>
        <v>68300</v>
      </c>
      <c r="AQ25" s="226">
        <f t="shared" si="0"/>
        <v>0</v>
      </c>
      <c r="AR25" s="226">
        <v>137300</v>
      </c>
      <c r="AS25" s="226">
        <v>121500</v>
      </c>
      <c r="AT25" s="226">
        <v>375700</v>
      </c>
      <c r="AU25" s="226">
        <v>557300</v>
      </c>
      <c r="AV25" s="226">
        <v>161500</v>
      </c>
      <c r="AW25" s="226">
        <v>185800</v>
      </c>
      <c r="AX25" s="226">
        <v>374400</v>
      </c>
      <c r="AY25" s="226">
        <v>165500</v>
      </c>
      <c r="AZ25" s="226">
        <v>422900</v>
      </c>
      <c r="BA25" s="226">
        <v>64100</v>
      </c>
      <c r="BB25" s="226">
        <v>809400</v>
      </c>
      <c r="BC25" s="226">
        <v>456300</v>
      </c>
      <c r="BD25" s="226">
        <v>623500</v>
      </c>
      <c r="BE25" s="226">
        <v>90200</v>
      </c>
      <c r="BF25" s="226">
        <v>19365400</v>
      </c>
    </row>
    <row r="26" spans="1:58" x14ac:dyDescent="0.35">
      <c r="A26" s="225">
        <v>54052030</v>
      </c>
      <c r="B26" s="225" t="s">
        <v>711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226">
        <v>0</v>
      </c>
      <c r="J26" s="226">
        <v>0</v>
      </c>
      <c r="K26" s="226">
        <v>7428000</v>
      </c>
      <c r="L26" s="226">
        <v>0</v>
      </c>
      <c r="M26" s="226">
        <v>0</v>
      </c>
      <c r="N26" s="226">
        <v>8612300</v>
      </c>
      <c r="O26" s="226">
        <v>0</v>
      </c>
      <c r="P26" s="226">
        <v>45000</v>
      </c>
      <c r="Q26" s="226">
        <v>0</v>
      </c>
      <c r="R26" s="226">
        <v>99400</v>
      </c>
      <c r="S26" s="226">
        <v>5117400</v>
      </c>
      <c r="T26" s="226">
        <v>141400</v>
      </c>
      <c r="U26" s="226">
        <v>159600</v>
      </c>
      <c r="V26" s="226">
        <v>230100</v>
      </c>
      <c r="W26" s="226">
        <v>108700</v>
      </c>
      <c r="X26" s="226">
        <v>696600</v>
      </c>
      <c r="Y26" s="226">
        <v>77400</v>
      </c>
      <c r="Z26" s="226">
        <v>528200</v>
      </c>
      <c r="AA26" s="226">
        <v>302800</v>
      </c>
      <c r="AB26" s="226">
        <v>357000</v>
      </c>
      <c r="AC26" s="226">
        <v>187600</v>
      </c>
      <c r="AD26" s="226">
        <v>1396900</v>
      </c>
      <c r="AE26" s="226">
        <v>0</v>
      </c>
      <c r="AF26" s="226">
        <v>261000</v>
      </c>
      <c r="AG26" s="226">
        <v>198200</v>
      </c>
      <c r="AH26" s="226">
        <v>209200</v>
      </c>
      <c r="AI26" s="226">
        <v>229400</v>
      </c>
      <c r="AJ26" s="226">
        <v>112800</v>
      </c>
      <c r="AK26" s="226">
        <v>290700</v>
      </c>
      <c r="AL26" s="226">
        <v>88500</v>
      </c>
      <c r="AM26" s="226">
        <v>474700</v>
      </c>
      <c r="AN26" s="226">
        <v>188600</v>
      </c>
      <c r="AO26" s="226">
        <v>171700</v>
      </c>
      <c r="AP26" s="226">
        <f>VLOOKUP(A26,E001_ค่าใช้จ่าย!A265:U311,21,0)</f>
        <v>171700</v>
      </c>
      <c r="AQ26" s="226">
        <f t="shared" si="0"/>
        <v>0</v>
      </c>
      <c r="AR26" s="226">
        <v>193900</v>
      </c>
      <c r="AS26" s="226">
        <v>87200</v>
      </c>
      <c r="AT26" s="226">
        <v>178200</v>
      </c>
      <c r="AU26" s="226">
        <v>914600</v>
      </c>
      <c r="AV26" s="226">
        <v>86400</v>
      </c>
      <c r="AW26" s="226">
        <v>215500</v>
      </c>
      <c r="AX26" s="226">
        <v>1895900</v>
      </c>
      <c r="AY26" s="226">
        <v>2225900</v>
      </c>
      <c r="AZ26" s="226">
        <v>383100</v>
      </c>
      <c r="BA26" s="226">
        <v>252900</v>
      </c>
      <c r="BB26" s="226">
        <v>576800</v>
      </c>
      <c r="BC26" s="226">
        <v>211500</v>
      </c>
      <c r="BD26" s="226">
        <v>221800</v>
      </c>
      <c r="BE26" s="226">
        <v>185800</v>
      </c>
      <c r="BF26" s="226">
        <v>35342700</v>
      </c>
    </row>
    <row r="27" spans="1:58" x14ac:dyDescent="0.35">
      <c r="A27" s="225">
        <v>54060010</v>
      </c>
      <c r="B27" s="225" t="s">
        <v>712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226">
        <v>0</v>
      </c>
      <c r="J27" s="226">
        <v>0</v>
      </c>
      <c r="K27" s="226">
        <v>0</v>
      </c>
      <c r="L27" s="226">
        <v>0</v>
      </c>
      <c r="M27" s="226">
        <v>0</v>
      </c>
      <c r="N27" s="226">
        <v>0</v>
      </c>
      <c r="O27" s="226">
        <v>0</v>
      </c>
      <c r="P27" s="226">
        <v>0</v>
      </c>
      <c r="Q27" s="226">
        <v>0</v>
      </c>
      <c r="R27" s="226">
        <v>0</v>
      </c>
      <c r="S27" s="226">
        <v>0</v>
      </c>
      <c r="T27" s="226">
        <v>0</v>
      </c>
      <c r="U27" s="226">
        <v>0</v>
      </c>
      <c r="V27" s="226">
        <v>0</v>
      </c>
      <c r="W27" s="226">
        <v>0</v>
      </c>
      <c r="X27" s="226">
        <v>0</v>
      </c>
      <c r="Y27" s="226">
        <v>0</v>
      </c>
      <c r="Z27" s="226">
        <v>0</v>
      </c>
      <c r="AA27" s="226">
        <v>0</v>
      </c>
      <c r="AB27" s="226">
        <v>0</v>
      </c>
      <c r="AC27" s="226">
        <v>0</v>
      </c>
      <c r="AD27" s="226">
        <v>0</v>
      </c>
      <c r="AE27" s="226">
        <v>0</v>
      </c>
      <c r="AF27" s="226">
        <v>0</v>
      </c>
      <c r="AG27" s="226">
        <v>0</v>
      </c>
      <c r="AH27" s="226">
        <v>0</v>
      </c>
      <c r="AI27" s="226">
        <v>0</v>
      </c>
      <c r="AJ27" s="226">
        <v>0</v>
      </c>
      <c r="AK27" s="226">
        <v>0</v>
      </c>
      <c r="AL27" s="226">
        <v>0</v>
      </c>
      <c r="AM27" s="226">
        <v>0</v>
      </c>
      <c r="AN27" s="226">
        <v>0</v>
      </c>
      <c r="AO27" s="226">
        <v>0</v>
      </c>
      <c r="AP27" s="226">
        <f>VLOOKUP(A27,E001_ค่าใช้จ่าย!A266:U312,21,0)</f>
        <v>0</v>
      </c>
      <c r="AQ27" s="226">
        <f t="shared" si="0"/>
        <v>0</v>
      </c>
      <c r="AR27" s="226">
        <v>0</v>
      </c>
      <c r="AS27" s="226">
        <v>0</v>
      </c>
      <c r="AT27" s="226">
        <v>0</v>
      </c>
      <c r="AU27" s="226">
        <v>0</v>
      </c>
      <c r="AV27" s="226">
        <v>0</v>
      </c>
      <c r="AW27" s="226">
        <v>0</v>
      </c>
      <c r="AX27" s="226">
        <v>0</v>
      </c>
      <c r="AY27" s="226">
        <v>0</v>
      </c>
      <c r="AZ27" s="226">
        <v>0</v>
      </c>
      <c r="BA27" s="226">
        <v>0</v>
      </c>
      <c r="BB27" s="226">
        <v>0</v>
      </c>
      <c r="BC27" s="226">
        <v>0</v>
      </c>
      <c r="BD27" s="226">
        <v>0</v>
      </c>
      <c r="BE27" s="226">
        <v>0</v>
      </c>
      <c r="BF27" s="226">
        <v>0</v>
      </c>
    </row>
    <row r="28" spans="1:58" x14ac:dyDescent="0.35">
      <c r="A28" s="225">
        <v>54060020</v>
      </c>
      <c r="B28" s="225" t="s">
        <v>713</v>
      </c>
      <c r="C28" s="226">
        <v>0</v>
      </c>
      <c r="D28" s="226">
        <v>0</v>
      </c>
      <c r="E28" s="226">
        <v>0</v>
      </c>
      <c r="F28" s="226">
        <v>0</v>
      </c>
      <c r="G28" s="226">
        <v>0</v>
      </c>
      <c r="H28" s="226">
        <v>0</v>
      </c>
      <c r="I28" s="226">
        <v>0</v>
      </c>
      <c r="J28" s="226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0</v>
      </c>
      <c r="P28" s="226">
        <v>0</v>
      </c>
      <c r="Q28" s="226">
        <v>0</v>
      </c>
      <c r="R28" s="226">
        <v>0</v>
      </c>
      <c r="S28" s="226">
        <v>0</v>
      </c>
      <c r="T28" s="226">
        <v>0</v>
      </c>
      <c r="U28" s="226">
        <v>0</v>
      </c>
      <c r="V28" s="226">
        <v>0</v>
      </c>
      <c r="W28" s="226">
        <v>0</v>
      </c>
      <c r="X28" s="226">
        <v>0</v>
      </c>
      <c r="Y28" s="226">
        <v>0</v>
      </c>
      <c r="Z28" s="226">
        <v>0</v>
      </c>
      <c r="AA28" s="226">
        <v>0</v>
      </c>
      <c r="AB28" s="226">
        <v>0</v>
      </c>
      <c r="AC28" s="226">
        <v>0</v>
      </c>
      <c r="AD28" s="226">
        <v>0</v>
      </c>
      <c r="AE28" s="226">
        <v>0</v>
      </c>
      <c r="AF28" s="226">
        <v>0</v>
      </c>
      <c r="AG28" s="226">
        <v>0</v>
      </c>
      <c r="AH28" s="226">
        <v>0</v>
      </c>
      <c r="AI28" s="226">
        <v>0</v>
      </c>
      <c r="AJ28" s="226">
        <v>0</v>
      </c>
      <c r="AK28" s="226">
        <v>0</v>
      </c>
      <c r="AL28" s="226">
        <v>0</v>
      </c>
      <c r="AM28" s="226">
        <v>0</v>
      </c>
      <c r="AN28" s="226">
        <v>0</v>
      </c>
      <c r="AO28" s="226">
        <v>0</v>
      </c>
      <c r="AP28" s="226">
        <f>VLOOKUP(A28,E001_ค่าใช้จ่าย!A267:U313,21,0)</f>
        <v>0</v>
      </c>
      <c r="AQ28" s="226">
        <f t="shared" si="0"/>
        <v>0</v>
      </c>
      <c r="AR28" s="226">
        <v>0</v>
      </c>
      <c r="AS28" s="226">
        <v>0</v>
      </c>
      <c r="AT28" s="226">
        <v>0</v>
      </c>
      <c r="AU28" s="226">
        <v>0</v>
      </c>
      <c r="AV28" s="226">
        <v>0</v>
      </c>
      <c r="AW28" s="226">
        <v>0</v>
      </c>
      <c r="AX28" s="226">
        <v>0</v>
      </c>
      <c r="AY28" s="226">
        <v>0</v>
      </c>
      <c r="AZ28" s="226">
        <v>0</v>
      </c>
      <c r="BA28" s="226">
        <v>0</v>
      </c>
      <c r="BB28" s="226">
        <v>0</v>
      </c>
      <c r="BC28" s="226">
        <v>0</v>
      </c>
      <c r="BD28" s="226">
        <v>0</v>
      </c>
      <c r="BE28" s="226">
        <v>0</v>
      </c>
      <c r="BF28" s="226">
        <v>0</v>
      </c>
    </row>
    <row r="29" spans="1:58" x14ac:dyDescent="0.35">
      <c r="A29" s="225">
        <v>54060030</v>
      </c>
      <c r="B29" s="225" t="s">
        <v>714</v>
      </c>
      <c r="C29" s="226">
        <v>0</v>
      </c>
      <c r="D29" s="226">
        <v>0</v>
      </c>
      <c r="E29" s="226">
        <v>0</v>
      </c>
      <c r="F29" s="226">
        <v>0</v>
      </c>
      <c r="G29" s="226">
        <v>0</v>
      </c>
      <c r="H29" s="226">
        <v>6279800</v>
      </c>
      <c r="I29" s="226">
        <v>0</v>
      </c>
      <c r="J29" s="226">
        <v>0</v>
      </c>
      <c r="K29" s="226">
        <v>0</v>
      </c>
      <c r="L29" s="226">
        <v>0</v>
      </c>
      <c r="M29" s="226">
        <v>0</v>
      </c>
      <c r="N29" s="226">
        <v>0</v>
      </c>
      <c r="O29" s="226">
        <v>5122000</v>
      </c>
      <c r="P29" s="226">
        <v>723000</v>
      </c>
      <c r="Q29" s="226">
        <v>2049000</v>
      </c>
      <c r="R29" s="226">
        <v>407500</v>
      </c>
      <c r="S29" s="226">
        <v>1548000</v>
      </c>
      <c r="T29" s="226">
        <v>615700</v>
      </c>
      <c r="U29" s="226">
        <v>399900</v>
      </c>
      <c r="V29" s="226">
        <v>651900</v>
      </c>
      <c r="W29" s="226">
        <v>661800</v>
      </c>
      <c r="X29" s="226">
        <v>401400</v>
      </c>
      <c r="Y29" s="226">
        <v>442700</v>
      </c>
      <c r="Z29" s="226">
        <v>1718600</v>
      </c>
      <c r="AA29" s="226">
        <v>688200</v>
      </c>
      <c r="AB29" s="226">
        <v>707900</v>
      </c>
      <c r="AC29" s="226">
        <v>537100</v>
      </c>
      <c r="AD29" s="226">
        <v>1307900</v>
      </c>
      <c r="AE29" s="226">
        <v>467400</v>
      </c>
      <c r="AF29" s="226">
        <v>591700</v>
      </c>
      <c r="AG29" s="226">
        <v>836100</v>
      </c>
      <c r="AH29" s="226">
        <v>725700</v>
      </c>
      <c r="AI29" s="226">
        <v>1683400</v>
      </c>
      <c r="AJ29" s="226">
        <v>461800</v>
      </c>
      <c r="AK29" s="226">
        <v>676200</v>
      </c>
      <c r="AL29" s="226">
        <v>597900</v>
      </c>
      <c r="AM29" s="226">
        <v>1788200</v>
      </c>
      <c r="AN29" s="226">
        <v>787900</v>
      </c>
      <c r="AO29" s="226">
        <v>627600</v>
      </c>
      <c r="AP29" s="226">
        <f>VLOOKUP(A29,E001_ค่าใช้จ่าย!A268:U314,21,0)</f>
        <v>627600</v>
      </c>
      <c r="AQ29" s="226">
        <f t="shared" si="0"/>
        <v>0</v>
      </c>
      <c r="AR29" s="226">
        <v>731800</v>
      </c>
      <c r="AS29" s="226">
        <v>463400</v>
      </c>
      <c r="AT29" s="226">
        <v>341900</v>
      </c>
      <c r="AU29" s="226">
        <v>789500</v>
      </c>
      <c r="AV29" s="226">
        <v>372100</v>
      </c>
      <c r="AW29" s="226">
        <v>619200</v>
      </c>
      <c r="AX29" s="226">
        <v>1039500</v>
      </c>
      <c r="AY29" s="226">
        <v>382500</v>
      </c>
      <c r="AZ29" s="226">
        <v>804300</v>
      </c>
      <c r="BA29" s="226">
        <v>407100</v>
      </c>
      <c r="BB29" s="226">
        <v>756100</v>
      </c>
      <c r="BC29" s="226">
        <v>774500</v>
      </c>
      <c r="BD29" s="226">
        <v>2235700</v>
      </c>
      <c r="BE29" s="226">
        <v>587500</v>
      </c>
      <c r="BF29" s="226">
        <v>43811400</v>
      </c>
    </row>
    <row r="30" spans="1:58" x14ac:dyDescent="0.35">
      <c r="A30" s="225">
        <v>54060040</v>
      </c>
      <c r="B30" s="225" t="s">
        <v>715</v>
      </c>
      <c r="C30" s="226">
        <v>0</v>
      </c>
      <c r="D30" s="226">
        <v>0</v>
      </c>
      <c r="E30" s="226">
        <v>0</v>
      </c>
      <c r="F30" s="226">
        <v>0</v>
      </c>
      <c r="G30" s="226">
        <v>0</v>
      </c>
      <c r="H30" s="226">
        <v>63200</v>
      </c>
      <c r="I30" s="226">
        <v>0</v>
      </c>
      <c r="J30" s="226">
        <v>0</v>
      </c>
      <c r="K30" s="226">
        <v>0</v>
      </c>
      <c r="L30" s="226">
        <v>0</v>
      </c>
      <c r="M30" s="226">
        <v>0</v>
      </c>
      <c r="N30" s="226">
        <v>0</v>
      </c>
      <c r="O30" s="226">
        <v>0</v>
      </c>
      <c r="P30" s="226">
        <v>0</v>
      </c>
      <c r="Q30" s="226">
        <v>19200</v>
      </c>
      <c r="R30" s="226">
        <v>19200</v>
      </c>
      <c r="S30" s="226">
        <v>37000</v>
      </c>
      <c r="T30" s="226">
        <v>19200</v>
      </c>
      <c r="U30" s="226">
        <v>19200</v>
      </c>
      <c r="V30" s="226">
        <v>0</v>
      </c>
      <c r="W30" s="226">
        <v>19200</v>
      </c>
      <c r="X30" s="226">
        <v>19200</v>
      </c>
      <c r="Y30" s="226">
        <v>9600</v>
      </c>
      <c r="Z30" s="226">
        <v>47700</v>
      </c>
      <c r="AA30" s="226">
        <v>27400</v>
      </c>
      <c r="AB30" s="226">
        <v>28700</v>
      </c>
      <c r="AC30" s="226">
        <v>19200</v>
      </c>
      <c r="AD30" s="226">
        <v>28700</v>
      </c>
      <c r="AE30" s="226">
        <v>19200</v>
      </c>
      <c r="AF30" s="226">
        <v>28700</v>
      </c>
      <c r="AG30" s="226">
        <v>17800</v>
      </c>
      <c r="AH30" s="226">
        <v>27400</v>
      </c>
      <c r="AI30" s="226">
        <v>30100</v>
      </c>
      <c r="AJ30" s="226">
        <v>20400</v>
      </c>
      <c r="AK30" s="226">
        <v>28700</v>
      </c>
      <c r="AL30" s="226">
        <v>85000</v>
      </c>
      <c r="AM30" s="226">
        <v>71200</v>
      </c>
      <c r="AN30" s="226">
        <v>27400</v>
      </c>
      <c r="AO30" s="226">
        <v>17800</v>
      </c>
      <c r="AP30" s="226">
        <f>VLOOKUP(A30,E001_ค่าใช้จ่าย!A269:U315,21,0)</f>
        <v>17800</v>
      </c>
      <c r="AQ30" s="226">
        <f t="shared" si="0"/>
        <v>0</v>
      </c>
      <c r="AR30" s="226">
        <v>28700</v>
      </c>
      <c r="AS30" s="226">
        <v>19200</v>
      </c>
      <c r="AT30" s="226">
        <v>19200</v>
      </c>
      <c r="AU30" s="226">
        <v>38300</v>
      </c>
      <c r="AV30" s="226">
        <v>19200</v>
      </c>
      <c r="AW30" s="226">
        <v>19200</v>
      </c>
      <c r="AX30" s="226">
        <v>80700</v>
      </c>
      <c r="AY30" s="226">
        <v>25900</v>
      </c>
      <c r="AZ30" s="226">
        <v>38300</v>
      </c>
      <c r="BA30" s="226">
        <v>19200</v>
      </c>
      <c r="BB30" s="226">
        <v>53400</v>
      </c>
      <c r="BC30" s="226">
        <v>28700</v>
      </c>
      <c r="BD30" s="226">
        <v>28700</v>
      </c>
      <c r="BE30" s="226">
        <v>19200</v>
      </c>
      <c r="BF30" s="226">
        <v>1188300</v>
      </c>
    </row>
    <row r="31" spans="1:58" x14ac:dyDescent="0.35">
      <c r="A31" s="225">
        <v>54070010</v>
      </c>
      <c r="B31" s="225" t="s">
        <v>716</v>
      </c>
      <c r="C31" s="226">
        <v>0</v>
      </c>
      <c r="D31" s="226">
        <v>0</v>
      </c>
      <c r="E31" s="226">
        <v>0</v>
      </c>
      <c r="F31" s="226">
        <v>0</v>
      </c>
      <c r="G31" s="226">
        <v>0</v>
      </c>
      <c r="H31" s="226">
        <v>0</v>
      </c>
      <c r="I31" s="226">
        <v>0</v>
      </c>
      <c r="J31" s="226">
        <v>0</v>
      </c>
      <c r="K31" s="226">
        <v>270300</v>
      </c>
      <c r="L31" s="226">
        <v>0</v>
      </c>
      <c r="M31" s="226">
        <v>0</v>
      </c>
      <c r="N31" s="226">
        <v>1740300</v>
      </c>
      <c r="O31" s="226">
        <v>0</v>
      </c>
      <c r="P31" s="226">
        <v>281000</v>
      </c>
      <c r="Q31" s="226">
        <v>0</v>
      </c>
      <c r="R31" s="226">
        <v>0</v>
      </c>
      <c r="S31" s="226">
        <v>0</v>
      </c>
      <c r="T31" s="226">
        <v>0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0</v>
      </c>
      <c r="AJ31" s="226">
        <v>0</v>
      </c>
      <c r="AK31" s="226">
        <v>0</v>
      </c>
      <c r="AL31" s="226">
        <v>0</v>
      </c>
      <c r="AM31" s="226">
        <v>0</v>
      </c>
      <c r="AN31" s="226">
        <v>0</v>
      </c>
      <c r="AO31" s="226">
        <v>0</v>
      </c>
      <c r="AP31" s="226">
        <f>VLOOKUP(A31,E001_ค่าใช้จ่าย!A270:U316,21,0)</f>
        <v>0</v>
      </c>
      <c r="AQ31" s="226">
        <f t="shared" si="0"/>
        <v>0</v>
      </c>
      <c r="AR31" s="226">
        <v>0</v>
      </c>
      <c r="AS31" s="226">
        <v>0</v>
      </c>
      <c r="AT31" s="226">
        <v>0</v>
      </c>
      <c r="AU31" s="226">
        <v>0</v>
      </c>
      <c r="AV31" s="226">
        <v>0</v>
      </c>
      <c r="AW31" s="226">
        <v>0</v>
      </c>
      <c r="AX31" s="226">
        <v>0</v>
      </c>
      <c r="AY31" s="226">
        <v>0</v>
      </c>
      <c r="AZ31" s="226">
        <v>0</v>
      </c>
      <c r="BA31" s="226">
        <v>0</v>
      </c>
      <c r="BB31" s="226">
        <v>0</v>
      </c>
      <c r="BC31" s="226">
        <v>0</v>
      </c>
      <c r="BD31" s="226">
        <v>0</v>
      </c>
      <c r="BE31" s="226">
        <v>0</v>
      </c>
      <c r="BF31" s="226">
        <v>2291600</v>
      </c>
    </row>
    <row r="32" spans="1:58" x14ac:dyDescent="0.35">
      <c r="A32" s="225">
        <v>54080010</v>
      </c>
      <c r="B32" s="225" t="s">
        <v>717</v>
      </c>
      <c r="C32" s="226">
        <v>0</v>
      </c>
      <c r="D32" s="226">
        <v>0</v>
      </c>
      <c r="E32" s="226">
        <v>0</v>
      </c>
      <c r="F32" s="226">
        <v>0</v>
      </c>
      <c r="G32" s="226">
        <v>0</v>
      </c>
      <c r="H32" s="226">
        <v>327000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  <c r="N32" s="226">
        <v>0</v>
      </c>
      <c r="O32" s="226">
        <v>0</v>
      </c>
      <c r="P32" s="226">
        <v>0</v>
      </c>
      <c r="Q32" s="226">
        <v>84800</v>
      </c>
      <c r="R32" s="226">
        <v>0</v>
      </c>
      <c r="S32" s="226">
        <v>0</v>
      </c>
      <c r="T32" s="226">
        <v>0</v>
      </c>
      <c r="U32" s="226">
        <v>69200</v>
      </c>
      <c r="V32" s="226">
        <v>0</v>
      </c>
      <c r="W32" s="226">
        <v>0</v>
      </c>
      <c r="X32" s="226">
        <v>0</v>
      </c>
      <c r="Y32" s="226">
        <v>0</v>
      </c>
      <c r="Z32" s="226">
        <v>0</v>
      </c>
      <c r="AA32" s="226">
        <v>0</v>
      </c>
      <c r="AB32" s="226">
        <v>0</v>
      </c>
      <c r="AC32" s="226">
        <v>0</v>
      </c>
      <c r="AD32" s="226">
        <v>148100</v>
      </c>
      <c r="AE32" s="226">
        <v>0</v>
      </c>
      <c r="AF32" s="226">
        <v>0</v>
      </c>
      <c r="AG32" s="226">
        <v>0</v>
      </c>
      <c r="AH32" s="226">
        <v>0</v>
      </c>
      <c r="AI32" s="226">
        <v>181500</v>
      </c>
      <c r="AJ32" s="226">
        <v>0</v>
      </c>
      <c r="AK32" s="226">
        <v>0</v>
      </c>
      <c r="AL32" s="226">
        <v>0</v>
      </c>
      <c r="AM32" s="226">
        <v>162300</v>
      </c>
      <c r="AN32" s="226">
        <v>0</v>
      </c>
      <c r="AO32" s="226">
        <v>431200</v>
      </c>
      <c r="AP32" s="226">
        <f>VLOOKUP(A32,E001_ค่าใช้จ่าย!A271:U317,21,0)</f>
        <v>431200</v>
      </c>
      <c r="AQ32" s="226">
        <f t="shared" si="0"/>
        <v>0</v>
      </c>
      <c r="AR32" s="226">
        <v>0</v>
      </c>
      <c r="AS32" s="226">
        <v>0</v>
      </c>
      <c r="AT32" s="226">
        <v>0</v>
      </c>
      <c r="AU32" s="226">
        <v>113100</v>
      </c>
      <c r="AV32" s="226">
        <v>0</v>
      </c>
      <c r="AW32" s="226">
        <v>0</v>
      </c>
      <c r="AX32" s="226">
        <v>56200</v>
      </c>
      <c r="AY32" s="226">
        <v>0</v>
      </c>
      <c r="AZ32" s="226">
        <v>0</v>
      </c>
      <c r="BA32" s="226">
        <v>42700</v>
      </c>
      <c r="BB32" s="226">
        <v>85300</v>
      </c>
      <c r="BC32" s="226">
        <v>0</v>
      </c>
      <c r="BD32" s="226">
        <v>14900</v>
      </c>
      <c r="BE32" s="226">
        <v>0</v>
      </c>
      <c r="BF32" s="226">
        <v>1716300</v>
      </c>
    </row>
    <row r="33" spans="1:61" x14ac:dyDescent="0.35">
      <c r="A33" s="225">
        <v>54080020</v>
      </c>
      <c r="B33" s="225" t="s">
        <v>718</v>
      </c>
      <c r="C33" s="226">
        <v>0</v>
      </c>
      <c r="D33" s="226">
        <v>0</v>
      </c>
      <c r="E33" s="226">
        <v>0</v>
      </c>
      <c r="F33" s="226">
        <v>0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0</v>
      </c>
      <c r="M33" s="226">
        <v>0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30900</v>
      </c>
      <c r="T33" s="226">
        <v>0</v>
      </c>
      <c r="U33" s="226">
        <v>0</v>
      </c>
      <c r="V33" s="226">
        <v>0</v>
      </c>
      <c r="W33" s="226">
        <v>0</v>
      </c>
      <c r="X33" s="226">
        <v>0</v>
      </c>
      <c r="Y33" s="226">
        <v>0</v>
      </c>
      <c r="Z33" s="226">
        <v>0</v>
      </c>
      <c r="AA33" s="226">
        <v>112800</v>
      </c>
      <c r="AB33" s="226">
        <v>113600</v>
      </c>
      <c r="AC33" s="226">
        <v>0</v>
      </c>
      <c r="AD33" s="226">
        <v>225500</v>
      </c>
      <c r="AE33" s="226">
        <v>0</v>
      </c>
      <c r="AF33" s="226">
        <v>0</v>
      </c>
      <c r="AG33" s="226">
        <v>0</v>
      </c>
      <c r="AH33" s="226">
        <v>19700</v>
      </c>
      <c r="AI33" s="226">
        <v>0</v>
      </c>
      <c r="AJ33" s="226">
        <v>0</v>
      </c>
      <c r="AK33" s="226">
        <v>0</v>
      </c>
      <c r="AL33" s="226">
        <v>0</v>
      </c>
      <c r="AM33" s="226">
        <v>0</v>
      </c>
      <c r="AN33" s="226">
        <v>0</v>
      </c>
      <c r="AO33" s="226">
        <v>0</v>
      </c>
      <c r="AP33" s="226">
        <f>VLOOKUP(A33,E001_ค่าใช้จ่าย!A272:U318,21,0)</f>
        <v>0</v>
      </c>
      <c r="AQ33" s="226">
        <f t="shared" si="0"/>
        <v>0</v>
      </c>
      <c r="AR33" s="226">
        <v>102200</v>
      </c>
      <c r="AS33" s="226">
        <v>0</v>
      </c>
      <c r="AT33" s="226">
        <v>0</v>
      </c>
      <c r="AU33" s="226">
        <v>0</v>
      </c>
      <c r="AV33" s="226">
        <v>0</v>
      </c>
      <c r="AW33" s="226">
        <v>0</v>
      </c>
      <c r="AX33" s="226">
        <v>0</v>
      </c>
      <c r="AY33" s="226">
        <v>0</v>
      </c>
      <c r="AZ33" s="226">
        <v>78700</v>
      </c>
      <c r="BA33" s="226">
        <v>0</v>
      </c>
      <c r="BB33" s="226">
        <v>220200</v>
      </c>
      <c r="BC33" s="226">
        <v>0</v>
      </c>
      <c r="BD33" s="226">
        <v>0</v>
      </c>
      <c r="BE33" s="226">
        <v>0</v>
      </c>
      <c r="BF33" s="226">
        <v>903600</v>
      </c>
    </row>
    <row r="34" spans="1:61" x14ac:dyDescent="0.35">
      <c r="A34" s="225">
        <v>54080050</v>
      </c>
      <c r="B34" s="225" t="s">
        <v>719</v>
      </c>
      <c r="C34" s="226">
        <v>0</v>
      </c>
      <c r="D34" s="226">
        <v>19800</v>
      </c>
      <c r="E34" s="226">
        <v>0</v>
      </c>
      <c r="F34" s="226">
        <v>59400</v>
      </c>
      <c r="G34" s="226">
        <v>9900</v>
      </c>
      <c r="H34" s="226">
        <v>49500</v>
      </c>
      <c r="I34" s="226">
        <v>9900</v>
      </c>
      <c r="J34" s="226">
        <v>49500</v>
      </c>
      <c r="K34" s="226">
        <v>98900</v>
      </c>
      <c r="L34" s="226">
        <v>29700</v>
      </c>
      <c r="M34" s="226">
        <v>9900</v>
      </c>
      <c r="N34" s="226">
        <v>49500</v>
      </c>
      <c r="O34" s="226">
        <v>69200</v>
      </c>
      <c r="P34" s="226">
        <v>49500</v>
      </c>
      <c r="Q34" s="226">
        <v>197700</v>
      </c>
      <c r="R34" s="226">
        <v>69200</v>
      </c>
      <c r="S34" s="226">
        <v>9900</v>
      </c>
      <c r="T34" s="226">
        <v>0</v>
      </c>
      <c r="U34" s="226">
        <v>9900</v>
      </c>
      <c r="V34" s="226">
        <v>9900</v>
      </c>
      <c r="W34" s="226">
        <v>0</v>
      </c>
      <c r="X34" s="226">
        <v>9900</v>
      </c>
      <c r="Y34" s="226">
        <v>0</v>
      </c>
      <c r="Z34" s="226">
        <v>89000</v>
      </c>
      <c r="AA34" s="226">
        <v>19800</v>
      </c>
      <c r="AB34" s="226">
        <v>9900</v>
      </c>
      <c r="AC34" s="226">
        <v>0</v>
      </c>
      <c r="AD34" s="226">
        <v>118600</v>
      </c>
      <c r="AE34" s="226">
        <v>9900</v>
      </c>
      <c r="AF34" s="226">
        <v>9900</v>
      </c>
      <c r="AG34" s="226">
        <v>9900</v>
      </c>
      <c r="AH34" s="226">
        <v>9900</v>
      </c>
      <c r="AI34" s="226">
        <v>39600</v>
      </c>
      <c r="AJ34" s="226">
        <v>9900</v>
      </c>
      <c r="AK34" s="226">
        <v>9900</v>
      </c>
      <c r="AL34" s="226">
        <v>0</v>
      </c>
      <c r="AM34" s="226">
        <v>79100</v>
      </c>
      <c r="AN34" s="226">
        <v>0</v>
      </c>
      <c r="AO34" s="226">
        <v>98900</v>
      </c>
      <c r="AP34" s="226">
        <f>VLOOKUP(A34,E001_ค่าใช้จ่าย!A273:U319,21,0)</f>
        <v>98900</v>
      </c>
      <c r="AQ34" s="226">
        <f t="shared" si="0"/>
        <v>0</v>
      </c>
      <c r="AR34" s="226">
        <v>19800</v>
      </c>
      <c r="AS34" s="226">
        <v>9900</v>
      </c>
      <c r="AT34" s="226">
        <v>0</v>
      </c>
      <c r="AU34" s="226">
        <v>9900</v>
      </c>
      <c r="AV34" s="226">
        <v>0</v>
      </c>
      <c r="AW34" s="226">
        <v>0</v>
      </c>
      <c r="AX34" s="226">
        <v>108700</v>
      </c>
      <c r="AY34" s="226">
        <v>19800</v>
      </c>
      <c r="AZ34" s="226">
        <v>108700</v>
      </c>
      <c r="BA34" s="226">
        <v>0</v>
      </c>
      <c r="BB34" s="226">
        <v>118600</v>
      </c>
      <c r="BC34" s="226">
        <v>29700</v>
      </c>
      <c r="BD34" s="226">
        <v>69200</v>
      </c>
      <c r="BE34" s="226">
        <v>0</v>
      </c>
      <c r="BF34" s="226">
        <v>1819800</v>
      </c>
    </row>
    <row r="35" spans="1:61" x14ac:dyDescent="0.35">
      <c r="A35" s="225">
        <v>54080060</v>
      </c>
      <c r="B35" s="225" t="s">
        <v>720</v>
      </c>
      <c r="C35" s="226">
        <v>500300</v>
      </c>
      <c r="D35" s="226">
        <v>1056300</v>
      </c>
      <c r="E35" s="226">
        <v>752600</v>
      </c>
      <c r="F35" s="226">
        <v>1345900</v>
      </c>
      <c r="G35" s="226">
        <v>610700</v>
      </c>
      <c r="H35" s="226">
        <v>2394600</v>
      </c>
      <c r="I35" s="226">
        <v>744200</v>
      </c>
      <c r="J35" s="226">
        <v>761300</v>
      </c>
      <c r="K35" s="226">
        <v>1027100</v>
      </c>
      <c r="L35" s="226">
        <v>807900</v>
      </c>
      <c r="M35" s="226">
        <v>729000</v>
      </c>
      <c r="N35" s="226">
        <v>843500</v>
      </c>
      <c r="O35" s="226">
        <v>1616100</v>
      </c>
      <c r="P35" s="226">
        <v>582500</v>
      </c>
      <c r="Q35" s="226">
        <v>1499800</v>
      </c>
      <c r="R35" s="226">
        <v>715800</v>
      </c>
      <c r="S35" s="226">
        <v>2263800</v>
      </c>
      <c r="T35" s="226">
        <v>756000</v>
      </c>
      <c r="U35" s="226">
        <v>647500</v>
      </c>
      <c r="V35" s="226">
        <v>254700</v>
      </c>
      <c r="W35" s="226">
        <v>301800</v>
      </c>
      <c r="X35" s="226">
        <v>217200</v>
      </c>
      <c r="Y35" s="226">
        <v>47100</v>
      </c>
      <c r="Z35" s="226">
        <v>1396900</v>
      </c>
      <c r="AA35" s="226">
        <v>454900</v>
      </c>
      <c r="AB35" s="226">
        <v>545900</v>
      </c>
      <c r="AC35" s="226">
        <v>229700</v>
      </c>
      <c r="AD35" s="226">
        <v>1149800</v>
      </c>
      <c r="AE35" s="226">
        <v>328000</v>
      </c>
      <c r="AF35" s="226">
        <v>507100</v>
      </c>
      <c r="AG35" s="226">
        <v>583700</v>
      </c>
      <c r="AH35" s="226">
        <v>363300</v>
      </c>
      <c r="AI35" s="226">
        <v>1189300</v>
      </c>
      <c r="AJ35" s="226">
        <v>619000</v>
      </c>
      <c r="AK35" s="226">
        <v>252400</v>
      </c>
      <c r="AL35" s="226">
        <v>108600</v>
      </c>
      <c r="AM35" s="226">
        <v>1604500</v>
      </c>
      <c r="AN35" s="226">
        <v>288900</v>
      </c>
      <c r="AO35" s="226">
        <v>829500</v>
      </c>
      <c r="AP35" s="226">
        <f>VLOOKUP(A35,E001_ค่าใช้จ่าย!A274:U320,21,0)</f>
        <v>829500</v>
      </c>
      <c r="AQ35" s="226">
        <f t="shared" si="0"/>
        <v>0</v>
      </c>
      <c r="AR35" s="226">
        <v>373600</v>
      </c>
      <c r="AS35" s="226">
        <v>363300</v>
      </c>
      <c r="AT35" s="226">
        <v>328000</v>
      </c>
      <c r="AU35" s="226">
        <v>1149700</v>
      </c>
      <c r="AV35" s="226">
        <v>826600</v>
      </c>
      <c r="AW35" s="226">
        <v>363300</v>
      </c>
      <c r="AX35" s="226">
        <v>1739900</v>
      </c>
      <c r="AY35" s="226">
        <v>468000</v>
      </c>
      <c r="AZ35" s="226">
        <v>1354600</v>
      </c>
      <c r="BA35" s="226">
        <v>252500</v>
      </c>
      <c r="BB35" s="226">
        <v>1672800</v>
      </c>
      <c r="BC35" s="226">
        <v>1204800</v>
      </c>
      <c r="BD35" s="226">
        <v>1271500</v>
      </c>
      <c r="BE35" s="226">
        <v>217200</v>
      </c>
      <c r="BF35" s="226">
        <v>42513000</v>
      </c>
    </row>
    <row r="36" spans="1:61" s="230" customFormat="1" x14ac:dyDescent="0.35">
      <c r="A36" s="228" t="s">
        <v>80</v>
      </c>
      <c r="B36" s="228"/>
      <c r="C36" s="229">
        <v>525000</v>
      </c>
      <c r="D36" s="229">
        <v>5836000</v>
      </c>
      <c r="E36" s="229">
        <v>783000</v>
      </c>
      <c r="F36" s="229">
        <v>2889000</v>
      </c>
      <c r="G36" s="229">
        <v>1169000</v>
      </c>
      <c r="H36" s="229">
        <v>10082000</v>
      </c>
      <c r="I36" s="229">
        <v>801000</v>
      </c>
      <c r="J36" s="229">
        <v>973000</v>
      </c>
      <c r="K36" s="229">
        <v>12497000</v>
      </c>
      <c r="L36" s="229">
        <v>954000</v>
      </c>
      <c r="M36" s="229">
        <v>772000</v>
      </c>
      <c r="N36" s="229">
        <v>228917000</v>
      </c>
      <c r="O36" s="229">
        <v>14662000</v>
      </c>
      <c r="P36" s="229">
        <v>5555000</v>
      </c>
      <c r="Q36" s="229">
        <v>75392000</v>
      </c>
      <c r="R36" s="229">
        <v>21127000</v>
      </c>
      <c r="S36" s="229">
        <v>123263000</v>
      </c>
      <c r="T36" s="229">
        <v>29400000</v>
      </c>
      <c r="U36" s="229">
        <v>20446000</v>
      </c>
      <c r="V36" s="229">
        <v>21511000</v>
      </c>
      <c r="W36" s="229">
        <v>23824000</v>
      </c>
      <c r="X36" s="229">
        <v>22959000</v>
      </c>
      <c r="Y36" s="229">
        <v>3436000</v>
      </c>
      <c r="Z36" s="229">
        <v>63551000</v>
      </c>
      <c r="AA36" s="229">
        <v>36284000</v>
      </c>
      <c r="AB36" s="229">
        <v>17896000</v>
      </c>
      <c r="AC36" s="229">
        <v>7964000</v>
      </c>
      <c r="AD36" s="229">
        <v>57810000</v>
      </c>
      <c r="AE36" s="229">
        <v>22720000</v>
      </c>
      <c r="AF36" s="229">
        <v>34598000</v>
      </c>
      <c r="AG36" s="229">
        <v>16607000</v>
      </c>
      <c r="AH36" s="229">
        <v>19643000</v>
      </c>
      <c r="AI36" s="229">
        <v>45003000</v>
      </c>
      <c r="AJ36" s="229">
        <v>17033000</v>
      </c>
      <c r="AK36" s="229">
        <v>24825000</v>
      </c>
      <c r="AL36" s="229">
        <v>11880000</v>
      </c>
      <c r="AM36" s="229">
        <v>76058000</v>
      </c>
      <c r="AN36" s="229">
        <v>26527000</v>
      </c>
      <c r="AO36" s="229">
        <v>37037000</v>
      </c>
      <c r="AP36" s="229">
        <f>SUM(AP3:AP35)</f>
        <v>37037000</v>
      </c>
      <c r="AQ36" s="226">
        <f t="shared" si="0"/>
        <v>0</v>
      </c>
      <c r="AR36" s="229">
        <v>33053000</v>
      </c>
      <c r="AS36" s="229">
        <v>19839000</v>
      </c>
      <c r="AT36" s="229">
        <v>16350000</v>
      </c>
      <c r="AU36" s="229">
        <v>46872000</v>
      </c>
      <c r="AV36" s="229">
        <v>16544000</v>
      </c>
      <c r="AW36" s="229">
        <v>18324000</v>
      </c>
      <c r="AX36" s="229">
        <v>66017000</v>
      </c>
      <c r="AY36" s="229">
        <v>18698000</v>
      </c>
      <c r="AZ36" s="229">
        <v>37123000</v>
      </c>
      <c r="BA36" s="229">
        <v>10175000</v>
      </c>
      <c r="BB36" s="229">
        <v>66716000</v>
      </c>
      <c r="BC36" s="229">
        <v>46014000</v>
      </c>
      <c r="BD36" s="229">
        <v>46352000</v>
      </c>
      <c r="BE36" s="229">
        <v>18274000</v>
      </c>
      <c r="BF36" s="229">
        <v>1603560000</v>
      </c>
      <c r="BI36" s="227"/>
    </row>
    <row r="38" spans="1:61" x14ac:dyDescent="0.35">
      <c r="C38" s="231">
        <f>SUM(C3:C35)</f>
        <v>525000</v>
      </c>
      <c r="D38" s="231">
        <f t="shared" ref="D38:BE38" si="1">SUM(D3:D35)</f>
        <v>5836000</v>
      </c>
      <c r="E38" s="231">
        <f t="shared" si="1"/>
        <v>783000</v>
      </c>
      <c r="F38" s="231">
        <f t="shared" si="1"/>
        <v>2889000</v>
      </c>
      <c r="G38" s="231">
        <f t="shared" si="1"/>
        <v>1169000</v>
      </c>
      <c r="H38" s="231">
        <f t="shared" si="1"/>
        <v>10082000</v>
      </c>
      <c r="I38" s="231">
        <f t="shared" si="1"/>
        <v>801000</v>
      </c>
      <c r="J38" s="231">
        <f t="shared" si="1"/>
        <v>973000</v>
      </c>
      <c r="K38" s="231">
        <f t="shared" si="1"/>
        <v>12497000</v>
      </c>
      <c r="L38" s="231">
        <f t="shared" si="1"/>
        <v>954000</v>
      </c>
      <c r="M38" s="231">
        <f t="shared" si="1"/>
        <v>772000</v>
      </c>
      <c r="N38" s="231">
        <f t="shared" si="1"/>
        <v>228917000</v>
      </c>
      <c r="O38" s="231">
        <f t="shared" si="1"/>
        <v>14662000</v>
      </c>
      <c r="P38" s="231">
        <f t="shared" si="1"/>
        <v>5555000</v>
      </c>
      <c r="Q38" s="231">
        <f t="shared" si="1"/>
        <v>75392000</v>
      </c>
      <c r="R38" s="231">
        <f t="shared" si="1"/>
        <v>21127000</v>
      </c>
      <c r="S38" s="231">
        <f t="shared" si="1"/>
        <v>123263000</v>
      </c>
      <c r="T38" s="231">
        <f t="shared" si="1"/>
        <v>29400000</v>
      </c>
      <c r="U38" s="231">
        <f t="shared" si="1"/>
        <v>20446000</v>
      </c>
      <c r="V38" s="231">
        <f t="shared" si="1"/>
        <v>21511000</v>
      </c>
      <c r="W38" s="231">
        <f t="shared" si="1"/>
        <v>23824000</v>
      </c>
      <c r="X38" s="231">
        <f t="shared" si="1"/>
        <v>22959000</v>
      </c>
      <c r="Y38" s="231">
        <f t="shared" si="1"/>
        <v>3436000</v>
      </c>
      <c r="Z38" s="231">
        <f t="shared" si="1"/>
        <v>63551000</v>
      </c>
      <c r="AA38" s="231">
        <f t="shared" si="1"/>
        <v>36284000</v>
      </c>
      <c r="AB38" s="231">
        <f t="shared" si="1"/>
        <v>17896000</v>
      </c>
      <c r="AC38" s="231">
        <f t="shared" si="1"/>
        <v>7964000</v>
      </c>
      <c r="AD38" s="231">
        <f t="shared" si="1"/>
        <v>57810000</v>
      </c>
      <c r="AE38" s="231">
        <f t="shared" si="1"/>
        <v>22720000</v>
      </c>
      <c r="AF38" s="231">
        <f t="shared" si="1"/>
        <v>34598000</v>
      </c>
      <c r="AG38" s="231">
        <f t="shared" si="1"/>
        <v>16607000</v>
      </c>
      <c r="AH38" s="231">
        <f t="shared" si="1"/>
        <v>19643000</v>
      </c>
      <c r="AI38" s="231">
        <f t="shared" si="1"/>
        <v>45003000</v>
      </c>
      <c r="AJ38" s="231">
        <f t="shared" si="1"/>
        <v>17033000</v>
      </c>
      <c r="AK38" s="231">
        <f t="shared" si="1"/>
        <v>24825000</v>
      </c>
      <c r="AL38" s="231">
        <f t="shared" si="1"/>
        <v>11880000</v>
      </c>
      <c r="AM38" s="231">
        <f t="shared" si="1"/>
        <v>76058000</v>
      </c>
      <c r="AN38" s="231">
        <f t="shared" si="1"/>
        <v>26527000</v>
      </c>
      <c r="AO38" s="231">
        <f t="shared" si="1"/>
        <v>37037000</v>
      </c>
      <c r="AP38" s="231"/>
      <c r="AQ38" s="231"/>
      <c r="AR38" s="231">
        <f t="shared" si="1"/>
        <v>33053000</v>
      </c>
      <c r="AS38" s="231">
        <f t="shared" si="1"/>
        <v>19839000</v>
      </c>
      <c r="AT38" s="231">
        <f t="shared" si="1"/>
        <v>16350000</v>
      </c>
      <c r="AU38" s="231">
        <f t="shared" si="1"/>
        <v>46872000</v>
      </c>
      <c r="AV38" s="231">
        <f t="shared" si="1"/>
        <v>16544000</v>
      </c>
      <c r="AW38" s="231">
        <f t="shared" si="1"/>
        <v>18324000</v>
      </c>
      <c r="AX38" s="231">
        <f t="shared" si="1"/>
        <v>66017000</v>
      </c>
      <c r="AY38" s="231">
        <f t="shared" si="1"/>
        <v>18698000</v>
      </c>
      <c r="AZ38" s="231">
        <f t="shared" si="1"/>
        <v>37123000</v>
      </c>
      <c r="BA38" s="231">
        <f t="shared" si="1"/>
        <v>10175000</v>
      </c>
      <c r="BB38" s="231">
        <f t="shared" si="1"/>
        <v>66716000</v>
      </c>
      <c r="BC38" s="231">
        <f t="shared" si="1"/>
        <v>46014000</v>
      </c>
      <c r="BD38" s="231">
        <f t="shared" si="1"/>
        <v>46352000</v>
      </c>
      <c r="BE38" s="231">
        <f t="shared" si="1"/>
        <v>18274000</v>
      </c>
      <c r="BF38" s="231">
        <f>SUM(C38:BE38)</f>
        <v>1603560000</v>
      </c>
    </row>
    <row r="39" spans="1:61" x14ac:dyDescent="0.35">
      <c r="BF39" s="231">
        <f>+BF38-BF36</f>
        <v>0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FCC6-47DD-4CF0-94FF-58D1BB60974F}">
  <dimension ref="A1:T80"/>
  <sheetViews>
    <sheetView zoomScale="70" zoomScaleNormal="7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T19" sqref="T19"/>
    </sheetView>
  </sheetViews>
  <sheetFormatPr defaultColWidth="8.5703125" defaultRowHeight="24" x14ac:dyDescent="0.5"/>
  <cols>
    <col min="1" max="1" width="7.5703125" style="253" customWidth="1"/>
    <col min="2" max="2" width="7.7109375" style="233" hidden="1" customWidth="1"/>
    <col min="3" max="3" width="22.7109375" style="233" customWidth="1"/>
    <col min="4" max="4" width="12.42578125" style="233" hidden="1" customWidth="1"/>
    <col min="5" max="5" width="16.28515625" style="233" customWidth="1"/>
    <col min="6" max="6" width="33.5703125" style="233" customWidth="1"/>
    <col min="7" max="7" width="8.5703125" style="233"/>
    <col min="8" max="8" width="9.7109375" style="233" bestFit="1" customWidth="1"/>
    <col min="9" max="16384" width="8.5703125" style="233"/>
  </cols>
  <sheetData>
    <row r="1" spans="1:20" s="210" customFormat="1" ht="36" x14ac:dyDescent="0.35">
      <c r="A1" s="814" t="s">
        <v>728</v>
      </c>
      <c r="B1" s="814"/>
      <c r="C1" s="814"/>
      <c r="D1" s="814"/>
      <c r="E1" s="814"/>
      <c r="F1" s="814"/>
      <c r="G1" s="814"/>
      <c r="N1" s="814"/>
      <c r="O1" s="814"/>
      <c r="P1" s="814"/>
      <c r="Q1" s="814"/>
      <c r="R1" s="814"/>
      <c r="S1" s="814"/>
      <c r="T1" s="814"/>
    </row>
    <row r="2" spans="1:20" ht="22.15" customHeight="1" x14ac:dyDescent="0.5">
      <c r="A2" s="823" t="s">
        <v>522</v>
      </c>
      <c r="B2" s="823"/>
      <c r="C2" s="823"/>
      <c r="D2" s="823"/>
      <c r="E2" s="823"/>
      <c r="F2" s="823"/>
      <c r="G2" s="232"/>
      <c r="H2" s="232"/>
    </row>
    <row r="3" spans="1:20" ht="22.15" customHeight="1" x14ac:dyDescent="0.5">
      <c r="A3" s="824" t="s">
        <v>383</v>
      </c>
      <c r="B3" s="234" t="s">
        <v>523</v>
      </c>
      <c r="C3" s="824" t="s">
        <v>82</v>
      </c>
      <c r="D3" s="826" t="s">
        <v>721</v>
      </c>
      <c r="E3" s="826"/>
      <c r="F3" s="824" t="s">
        <v>81</v>
      </c>
    </row>
    <row r="4" spans="1:20" ht="22.15" customHeight="1" x14ac:dyDescent="0.5">
      <c r="A4" s="825"/>
      <c r="B4" s="235"/>
      <c r="C4" s="825"/>
      <c r="D4" s="236" t="s">
        <v>722</v>
      </c>
      <c r="E4" s="272" t="s">
        <v>729</v>
      </c>
      <c r="F4" s="825"/>
    </row>
    <row r="5" spans="1:20" ht="22.15" customHeight="1" x14ac:dyDescent="0.5">
      <c r="A5" s="237">
        <v>1</v>
      </c>
      <c r="B5" s="238" t="s">
        <v>42</v>
      </c>
      <c r="C5" s="239" t="s">
        <v>723</v>
      </c>
      <c r="D5" s="240">
        <v>1200</v>
      </c>
      <c r="E5" s="269">
        <f>+D5*12</f>
        <v>14400</v>
      </c>
      <c r="F5" s="241" t="s">
        <v>724</v>
      </c>
      <c r="H5" s="242">
        <f>SUM(E5)</f>
        <v>14400</v>
      </c>
    </row>
    <row r="6" spans="1:20" ht="22.15" customHeight="1" x14ac:dyDescent="0.5">
      <c r="A6" s="237">
        <v>2</v>
      </c>
      <c r="B6" s="238"/>
      <c r="C6" s="239" t="s">
        <v>526</v>
      </c>
      <c r="D6" s="240">
        <v>590</v>
      </c>
      <c r="E6" s="269">
        <f>+D6*12</f>
        <v>7080</v>
      </c>
      <c r="F6" s="241" t="s">
        <v>725</v>
      </c>
      <c r="H6" s="242">
        <f>SUM(E6:E8)</f>
        <v>21240</v>
      </c>
    </row>
    <row r="7" spans="1:20" ht="22.15" customHeight="1" x14ac:dyDescent="0.5">
      <c r="A7" s="237">
        <v>3</v>
      </c>
      <c r="B7" s="238"/>
      <c r="C7" s="243" t="s">
        <v>527</v>
      </c>
      <c r="D7" s="240">
        <v>590</v>
      </c>
      <c r="E7" s="269">
        <f t="shared" ref="E7:E70" si="0">+D7*12</f>
        <v>7080</v>
      </c>
      <c r="F7" s="237" t="s">
        <v>726</v>
      </c>
    </row>
    <row r="8" spans="1:20" ht="22.15" customHeight="1" x14ac:dyDescent="0.5">
      <c r="A8" s="237">
        <v>4</v>
      </c>
      <c r="B8" s="238"/>
      <c r="C8" s="243" t="s">
        <v>528</v>
      </c>
      <c r="D8" s="244">
        <v>590</v>
      </c>
      <c r="E8" s="269">
        <f t="shared" si="0"/>
        <v>7080</v>
      </c>
      <c r="F8" s="241" t="s">
        <v>727</v>
      </c>
    </row>
    <row r="9" spans="1:20" ht="22.15" customHeight="1" x14ac:dyDescent="0.5">
      <c r="A9" s="237">
        <v>5</v>
      </c>
      <c r="B9" s="238"/>
      <c r="C9" s="245" t="s">
        <v>529</v>
      </c>
      <c r="D9" s="246">
        <v>590</v>
      </c>
      <c r="E9" s="270">
        <f t="shared" si="0"/>
        <v>7080</v>
      </c>
      <c r="F9" s="241" t="s">
        <v>725</v>
      </c>
      <c r="H9" s="242">
        <f>SUM(E9:E18)</f>
        <v>70800</v>
      </c>
    </row>
    <row r="10" spans="1:20" ht="22.15" customHeight="1" x14ac:dyDescent="0.5">
      <c r="A10" s="237">
        <v>6</v>
      </c>
      <c r="B10" s="238"/>
      <c r="C10" s="245" t="s">
        <v>530</v>
      </c>
      <c r="D10" s="246">
        <v>590</v>
      </c>
      <c r="E10" s="270">
        <f t="shared" si="0"/>
        <v>7080</v>
      </c>
      <c r="F10" s="237" t="s">
        <v>726</v>
      </c>
    </row>
    <row r="11" spans="1:20" ht="22.15" customHeight="1" x14ac:dyDescent="0.5">
      <c r="A11" s="237">
        <v>7</v>
      </c>
      <c r="B11" s="238"/>
      <c r="C11" s="245" t="s">
        <v>531</v>
      </c>
      <c r="D11" s="246">
        <v>590</v>
      </c>
      <c r="E11" s="270">
        <f t="shared" si="0"/>
        <v>7080</v>
      </c>
      <c r="F11" s="241" t="s">
        <v>727</v>
      </c>
    </row>
    <row r="12" spans="1:20" ht="22.15" customHeight="1" x14ac:dyDescent="0.5">
      <c r="A12" s="237">
        <v>8</v>
      </c>
      <c r="B12" s="238"/>
      <c r="C12" s="245" t="s">
        <v>532</v>
      </c>
      <c r="D12" s="246">
        <v>590</v>
      </c>
      <c r="E12" s="270">
        <f t="shared" si="0"/>
        <v>7080</v>
      </c>
      <c r="F12" s="237" t="s">
        <v>726</v>
      </c>
    </row>
    <row r="13" spans="1:20" ht="22.15" customHeight="1" x14ac:dyDescent="0.5">
      <c r="A13" s="237">
        <v>9</v>
      </c>
      <c r="B13" s="238" t="s">
        <v>44</v>
      </c>
      <c r="C13" s="245" t="s">
        <v>533</v>
      </c>
      <c r="D13" s="246">
        <v>590</v>
      </c>
      <c r="E13" s="270">
        <f t="shared" si="0"/>
        <v>7080</v>
      </c>
      <c r="F13" s="237" t="s">
        <v>726</v>
      </c>
    </row>
    <row r="14" spans="1:20" ht="22.15" customHeight="1" x14ac:dyDescent="0.5">
      <c r="A14" s="237">
        <v>10</v>
      </c>
      <c r="B14" s="238"/>
      <c r="C14" s="245" t="s">
        <v>534</v>
      </c>
      <c r="D14" s="246">
        <v>590</v>
      </c>
      <c r="E14" s="270">
        <f t="shared" si="0"/>
        <v>7080</v>
      </c>
      <c r="F14" s="237" t="s">
        <v>726</v>
      </c>
    </row>
    <row r="15" spans="1:20" ht="22.15" customHeight="1" x14ac:dyDescent="0.5">
      <c r="A15" s="237">
        <v>11</v>
      </c>
      <c r="B15" s="238"/>
      <c r="C15" s="245" t="s">
        <v>535</v>
      </c>
      <c r="D15" s="246">
        <v>590</v>
      </c>
      <c r="E15" s="270">
        <f t="shared" si="0"/>
        <v>7080</v>
      </c>
      <c r="F15" s="237" t="s">
        <v>726</v>
      </c>
    </row>
    <row r="16" spans="1:20" ht="22.15" customHeight="1" x14ac:dyDescent="0.5">
      <c r="A16" s="237">
        <v>12</v>
      </c>
      <c r="B16" s="238"/>
      <c r="C16" s="245" t="s">
        <v>536</v>
      </c>
      <c r="D16" s="246">
        <v>590</v>
      </c>
      <c r="E16" s="270">
        <f t="shared" si="0"/>
        <v>7080</v>
      </c>
      <c r="F16" s="241" t="s">
        <v>725</v>
      </c>
    </row>
    <row r="17" spans="1:8" ht="22.15" customHeight="1" x14ac:dyDescent="0.5">
      <c r="A17" s="237">
        <v>13</v>
      </c>
      <c r="B17" s="238"/>
      <c r="C17" s="245" t="s">
        <v>537</v>
      </c>
      <c r="D17" s="246">
        <v>590</v>
      </c>
      <c r="E17" s="270">
        <f t="shared" si="0"/>
        <v>7080</v>
      </c>
      <c r="F17" s="237" t="s">
        <v>726</v>
      </c>
    </row>
    <row r="18" spans="1:8" ht="22.15" customHeight="1" x14ac:dyDescent="0.5">
      <c r="A18" s="237">
        <v>14</v>
      </c>
      <c r="B18" s="238"/>
      <c r="C18" s="245" t="s">
        <v>538</v>
      </c>
      <c r="D18" s="246">
        <v>590</v>
      </c>
      <c r="E18" s="270">
        <f t="shared" si="0"/>
        <v>7080</v>
      </c>
      <c r="F18" s="237" t="s">
        <v>726</v>
      </c>
    </row>
    <row r="19" spans="1:8" ht="22.15" customHeight="1" x14ac:dyDescent="0.5">
      <c r="A19" s="237">
        <v>15</v>
      </c>
      <c r="B19" s="238"/>
      <c r="C19" s="243" t="s">
        <v>539</v>
      </c>
      <c r="D19" s="244">
        <v>590</v>
      </c>
      <c r="E19" s="269">
        <f t="shared" si="0"/>
        <v>7080</v>
      </c>
      <c r="F19" s="241" t="s">
        <v>725</v>
      </c>
      <c r="H19" s="242">
        <f>SUM(E19:E28)</f>
        <v>70800</v>
      </c>
    </row>
    <row r="20" spans="1:8" ht="22.15" customHeight="1" x14ac:dyDescent="0.5">
      <c r="A20" s="237">
        <v>16</v>
      </c>
      <c r="B20" s="238"/>
      <c r="C20" s="243" t="s">
        <v>540</v>
      </c>
      <c r="D20" s="244">
        <v>590</v>
      </c>
      <c r="E20" s="269">
        <f t="shared" si="0"/>
        <v>7080</v>
      </c>
      <c r="F20" s="237" t="s">
        <v>726</v>
      </c>
    </row>
    <row r="21" spans="1:8" ht="22.15" customHeight="1" x14ac:dyDescent="0.5">
      <c r="A21" s="237">
        <v>17</v>
      </c>
      <c r="B21" s="238"/>
      <c r="C21" s="243" t="s">
        <v>541</v>
      </c>
      <c r="D21" s="240">
        <v>590</v>
      </c>
      <c r="E21" s="269">
        <f t="shared" si="0"/>
        <v>7080</v>
      </c>
      <c r="F21" s="241" t="s">
        <v>727</v>
      </c>
    </row>
    <row r="22" spans="1:8" ht="22.15" customHeight="1" x14ac:dyDescent="0.5">
      <c r="A22" s="237">
        <v>18</v>
      </c>
      <c r="B22" s="238"/>
      <c r="C22" s="243" t="s">
        <v>542</v>
      </c>
      <c r="D22" s="240">
        <v>590</v>
      </c>
      <c r="E22" s="269">
        <f t="shared" si="0"/>
        <v>7080</v>
      </c>
      <c r="F22" s="237" t="s">
        <v>726</v>
      </c>
    </row>
    <row r="23" spans="1:8" ht="22.15" customHeight="1" x14ac:dyDescent="0.5">
      <c r="A23" s="237">
        <v>19</v>
      </c>
      <c r="B23" s="238"/>
      <c r="C23" s="243" t="s">
        <v>543</v>
      </c>
      <c r="D23" s="240">
        <v>590</v>
      </c>
      <c r="E23" s="269">
        <f t="shared" si="0"/>
        <v>7080</v>
      </c>
      <c r="F23" s="237" t="s">
        <v>726</v>
      </c>
    </row>
    <row r="24" spans="1:8" ht="22.15" customHeight="1" x14ac:dyDescent="0.5">
      <c r="A24" s="237">
        <v>20</v>
      </c>
      <c r="B24" s="238"/>
      <c r="C24" s="243" t="s">
        <v>544</v>
      </c>
      <c r="D24" s="240">
        <v>590</v>
      </c>
      <c r="E24" s="269">
        <f t="shared" si="0"/>
        <v>7080</v>
      </c>
      <c r="F24" s="241" t="s">
        <v>725</v>
      </c>
    </row>
    <row r="25" spans="1:8" ht="22.15" customHeight="1" x14ac:dyDescent="0.5">
      <c r="A25" s="237">
        <v>21</v>
      </c>
      <c r="B25" s="238" t="s">
        <v>48</v>
      </c>
      <c r="C25" s="247" t="s">
        <v>545</v>
      </c>
      <c r="D25" s="240">
        <v>590</v>
      </c>
      <c r="E25" s="269">
        <f t="shared" si="0"/>
        <v>7080</v>
      </c>
      <c r="F25" s="237" t="s">
        <v>726</v>
      </c>
    </row>
    <row r="26" spans="1:8" ht="22.15" customHeight="1" x14ac:dyDescent="0.5">
      <c r="A26" s="237">
        <v>22</v>
      </c>
      <c r="B26" s="238"/>
      <c r="C26" s="247" t="s">
        <v>546</v>
      </c>
      <c r="D26" s="240">
        <v>590</v>
      </c>
      <c r="E26" s="269">
        <f t="shared" si="0"/>
        <v>7080</v>
      </c>
      <c r="F26" s="237" t="s">
        <v>726</v>
      </c>
    </row>
    <row r="27" spans="1:8" ht="22.15" customHeight="1" x14ac:dyDescent="0.5">
      <c r="A27" s="237">
        <v>23</v>
      </c>
      <c r="B27" s="238"/>
      <c r="C27" s="243" t="s">
        <v>547</v>
      </c>
      <c r="D27" s="240">
        <v>590</v>
      </c>
      <c r="E27" s="269">
        <f t="shared" si="0"/>
        <v>7080</v>
      </c>
      <c r="F27" s="237" t="s">
        <v>726</v>
      </c>
    </row>
    <row r="28" spans="1:8" ht="22.15" customHeight="1" x14ac:dyDescent="0.5">
      <c r="A28" s="237">
        <v>24</v>
      </c>
      <c r="B28" s="238"/>
      <c r="C28" s="243" t="s">
        <v>548</v>
      </c>
      <c r="D28" s="240">
        <v>590</v>
      </c>
      <c r="E28" s="269">
        <f t="shared" si="0"/>
        <v>7080</v>
      </c>
      <c r="F28" s="237" t="s">
        <v>726</v>
      </c>
    </row>
    <row r="29" spans="1:8" ht="22.15" customHeight="1" x14ac:dyDescent="0.5">
      <c r="A29" s="237">
        <v>25</v>
      </c>
      <c r="B29" s="238"/>
      <c r="C29" s="243" t="s">
        <v>549</v>
      </c>
      <c r="D29" s="240">
        <v>590</v>
      </c>
      <c r="E29" s="269">
        <f t="shared" si="0"/>
        <v>7080</v>
      </c>
      <c r="F29" s="237" t="s">
        <v>726</v>
      </c>
      <c r="H29" s="242">
        <f>SUM(E29:E36)</f>
        <v>56640</v>
      </c>
    </row>
    <row r="30" spans="1:8" ht="22.15" customHeight="1" x14ac:dyDescent="0.5">
      <c r="A30" s="237">
        <v>26</v>
      </c>
      <c r="B30" s="238" t="s">
        <v>50</v>
      </c>
      <c r="C30" s="243" t="s">
        <v>550</v>
      </c>
      <c r="D30" s="240">
        <v>590</v>
      </c>
      <c r="E30" s="269">
        <f t="shared" si="0"/>
        <v>7080</v>
      </c>
      <c r="F30" s="241" t="s">
        <v>727</v>
      </c>
    </row>
    <row r="31" spans="1:8" ht="22.15" customHeight="1" x14ac:dyDescent="0.5">
      <c r="A31" s="237">
        <v>27</v>
      </c>
      <c r="B31" s="238"/>
      <c r="C31" s="243" t="s">
        <v>551</v>
      </c>
      <c r="D31" s="240">
        <v>590</v>
      </c>
      <c r="E31" s="269">
        <f t="shared" si="0"/>
        <v>7080</v>
      </c>
      <c r="F31" s="237" t="s">
        <v>726</v>
      </c>
    </row>
    <row r="32" spans="1:8" ht="22.15" customHeight="1" x14ac:dyDescent="0.5">
      <c r="A32" s="237">
        <v>28</v>
      </c>
      <c r="B32" s="238"/>
      <c r="C32" s="243" t="s">
        <v>552</v>
      </c>
      <c r="D32" s="240">
        <v>590</v>
      </c>
      <c r="E32" s="269">
        <f t="shared" si="0"/>
        <v>7080</v>
      </c>
      <c r="F32" s="237" t="s">
        <v>726</v>
      </c>
    </row>
    <row r="33" spans="1:8" ht="22.15" customHeight="1" x14ac:dyDescent="0.5">
      <c r="A33" s="237">
        <v>29</v>
      </c>
      <c r="B33" s="238"/>
      <c r="C33" s="243" t="s">
        <v>553</v>
      </c>
      <c r="D33" s="240">
        <v>590</v>
      </c>
      <c r="E33" s="269">
        <f t="shared" si="0"/>
        <v>7080</v>
      </c>
      <c r="F33" s="237" t="s">
        <v>726</v>
      </c>
    </row>
    <row r="34" spans="1:8" ht="22.15" customHeight="1" x14ac:dyDescent="0.5">
      <c r="A34" s="237">
        <v>30</v>
      </c>
      <c r="B34" s="238" t="s">
        <v>52</v>
      </c>
      <c r="C34" s="243" t="s">
        <v>554</v>
      </c>
      <c r="D34" s="240">
        <v>590</v>
      </c>
      <c r="E34" s="269">
        <f t="shared" si="0"/>
        <v>7080</v>
      </c>
      <c r="F34" s="241" t="s">
        <v>725</v>
      </c>
    </row>
    <row r="35" spans="1:8" ht="22.15" customHeight="1" x14ac:dyDescent="0.5">
      <c r="A35" s="237">
        <v>31</v>
      </c>
      <c r="B35" s="238"/>
      <c r="C35" s="247" t="s">
        <v>555</v>
      </c>
      <c r="D35" s="240">
        <v>590</v>
      </c>
      <c r="E35" s="269">
        <f t="shared" si="0"/>
        <v>7080</v>
      </c>
      <c r="F35" s="237" t="s">
        <v>726</v>
      </c>
    </row>
    <row r="36" spans="1:8" ht="22.15" customHeight="1" x14ac:dyDescent="0.5">
      <c r="A36" s="237">
        <v>32</v>
      </c>
      <c r="B36" s="238"/>
      <c r="C36" s="243" t="s">
        <v>556</v>
      </c>
      <c r="D36" s="240">
        <v>590</v>
      </c>
      <c r="E36" s="269">
        <f t="shared" si="0"/>
        <v>7080</v>
      </c>
      <c r="F36" s="237" t="s">
        <v>726</v>
      </c>
    </row>
    <row r="37" spans="1:8" ht="22.15" customHeight="1" x14ac:dyDescent="0.5">
      <c r="A37" s="237">
        <v>33</v>
      </c>
      <c r="B37" s="238"/>
      <c r="C37" s="243" t="s">
        <v>557</v>
      </c>
      <c r="D37" s="240">
        <v>590</v>
      </c>
      <c r="E37" s="269">
        <f t="shared" si="0"/>
        <v>7080</v>
      </c>
      <c r="F37" s="237" t="s">
        <v>726</v>
      </c>
      <c r="H37" s="242">
        <f>SUM(E37:E42)</f>
        <v>42480</v>
      </c>
    </row>
    <row r="38" spans="1:8" ht="22.15" customHeight="1" x14ac:dyDescent="0.5">
      <c r="A38" s="237">
        <v>34</v>
      </c>
      <c r="B38" s="238"/>
      <c r="C38" s="243" t="s">
        <v>558</v>
      </c>
      <c r="D38" s="240">
        <v>590</v>
      </c>
      <c r="E38" s="269">
        <f t="shared" si="0"/>
        <v>7080</v>
      </c>
      <c r="F38" s="241" t="s">
        <v>727</v>
      </c>
    </row>
    <row r="39" spans="1:8" ht="22.15" customHeight="1" x14ac:dyDescent="0.5">
      <c r="A39" s="237">
        <v>35</v>
      </c>
      <c r="B39" s="238"/>
      <c r="C39" s="243" t="s">
        <v>559</v>
      </c>
      <c r="D39" s="240">
        <v>590</v>
      </c>
      <c r="E39" s="269">
        <f t="shared" si="0"/>
        <v>7080</v>
      </c>
      <c r="F39" s="237" t="s">
        <v>726</v>
      </c>
    </row>
    <row r="40" spans="1:8" ht="22.15" customHeight="1" x14ac:dyDescent="0.5">
      <c r="A40" s="237">
        <v>36</v>
      </c>
      <c r="B40" s="238"/>
      <c r="C40" s="243" t="s">
        <v>560</v>
      </c>
      <c r="D40" s="240">
        <v>590</v>
      </c>
      <c r="E40" s="269">
        <f t="shared" si="0"/>
        <v>7080</v>
      </c>
      <c r="F40" s="237" t="s">
        <v>726</v>
      </c>
    </row>
    <row r="41" spans="1:8" ht="22.15" customHeight="1" x14ac:dyDescent="0.5">
      <c r="A41" s="237">
        <v>37</v>
      </c>
      <c r="B41" s="238"/>
      <c r="C41" s="243" t="s">
        <v>561</v>
      </c>
      <c r="D41" s="240">
        <v>590</v>
      </c>
      <c r="E41" s="269">
        <f t="shared" si="0"/>
        <v>7080</v>
      </c>
      <c r="F41" s="241" t="s">
        <v>725</v>
      </c>
    </row>
    <row r="42" spans="1:8" ht="22.15" customHeight="1" x14ac:dyDescent="0.5">
      <c r="A42" s="237">
        <v>38</v>
      </c>
      <c r="B42" s="238"/>
      <c r="C42" s="243" t="s">
        <v>562</v>
      </c>
      <c r="D42" s="240">
        <v>590</v>
      </c>
      <c r="E42" s="269">
        <f t="shared" si="0"/>
        <v>7080</v>
      </c>
      <c r="F42" s="237" t="s">
        <v>726</v>
      </c>
    </row>
    <row r="43" spans="1:8" ht="22.15" customHeight="1" x14ac:dyDescent="0.5">
      <c r="A43" s="237">
        <v>39</v>
      </c>
      <c r="B43" s="238"/>
      <c r="C43" s="243" t="s">
        <v>563</v>
      </c>
      <c r="D43" s="240">
        <v>590</v>
      </c>
      <c r="E43" s="269">
        <f t="shared" si="0"/>
        <v>7080</v>
      </c>
      <c r="F43" s="237" t="s">
        <v>726</v>
      </c>
      <c r="H43" s="242">
        <f>SUM(E43:E47)</f>
        <v>35400</v>
      </c>
    </row>
    <row r="44" spans="1:8" ht="22.15" customHeight="1" x14ac:dyDescent="0.5">
      <c r="A44" s="237">
        <v>40</v>
      </c>
      <c r="B44" s="238"/>
      <c r="C44" s="243" t="s">
        <v>564</v>
      </c>
      <c r="D44" s="240">
        <v>590</v>
      </c>
      <c r="E44" s="269">
        <f t="shared" si="0"/>
        <v>7080</v>
      </c>
      <c r="F44" s="241" t="s">
        <v>727</v>
      </c>
    </row>
    <row r="45" spans="1:8" ht="22.15" customHeight="1" x14ac:dyDescent="0.5">
      <c r="A45" s="237">
        <v>41</v>
      </c>
      <c r="B45" s="238"/>
      <c r="C45" s="243" t="s">
        <v>565</v>
      </c>
      <c r="D45" s="240">
        <v>590</v>
      </c>
      <c r="E45" s="269">
        <f t="shared" si="0"/>
        <v>7080</v>
      </c>
      <c r="F45" s="241" t="s">
        <v>725</v>
      </c>
    </row>
    <row r="46" spans="1:8" ht="22.15" customHeight="1" x14ac:dyDescent="0.5">
      <c r="A46" s="237">
        <v>42</v>
      </c>
      <c r="B46" s="238"/>
      <c r="C46" s="243" t="s">
        <v>566</v>
      </c>
      <c r="D46" s="240">
        <v>590</v>
      </c>
      <c r="E46" s="269">
        <f t="shared" si="0"/>
        <v>7080</v>
      </c>
      <c r="F46" s="237" t="s">
        <v>726</v>
      </c>
    </row>
    <row r="47" spans="1:8" ht="22.15" customHeight="1" x14ac:dyDescent="0.5">
      <c r="A47" s="237">
        <v>43</v>
      </c>
      <c r="B47" s="238"/>
      <c r="C47" s="243" t="s">
        <v>567</v>
      </c>
      <c r="D47" s="240">
        <v>590</v>
      </c>
      <c r="E47" s="269">
        <f t="shared" si="0"/>
        <v>7080</v>
      </c>
      <c r="F47" s="237" t="s">
        <v>726</v>
      </c>
    </row>
    <row r="48" spans="1:8" ht="22.15" customHeight="1" x14ac:dyDescent="0.5">
      <c r="A48" s="237">
        <v>44</v>
      </c>
      <c r="B48" s="238"/>
      <c r="C48" s="243" t="s">
        <v>568</v>
      </c>
      <c r="D48" s="240">
        <v>590</v>
      </c>
      <c r="E48" s="269">
        <f t="shared" si="0"/>
        <v>7080</v>
      </c>
      <c r="F48" s="237" t="s">
        <v>726</v>
      </c>
      <c r="H48" s="242">
        <f>SUM(E48)</f>
        <v>7080</v>
      </c>
    </row>
    <row r="49" spans="1:8" ht="22.15" customHeight="1" x14ac:dyDescent="0.5">
      <c r="A49" s="237">
        <v>45</v>
      </c>
      <c r="B49" s="238"/>
      <c r="C49" s="243" t="s">
        <v>569</v>
      </c>
      <c r="D49" s="240">
        <v>590</v>
      </c>
      <c r="E49" s="269">
        <f t="shared" si="0"/>
        <v>7080</v>
      </c>
      <c r="F49" s="241" t="s">
        <v>727</v>
      </c>
      <c r="H49" s="242">
        <f>SUM(E49:E52)</f>
        <v>28320</v>
      </c>
    </row>
    <row r="50" spans="1:8" ht="22.15" customHeight="1" x14ac:dyDescent="0.5">
      <c r="A50" s="237">
        <v>46</v>
      </c>
      <c r="B50" s="238"/>
      <c r="C50" s="243" t="s">
        <v>570</v>
      </c>
      <c r="D50" s="240">
        <v>590</v>
      </c>
      <c r="E50" s="269">
        <f t="shared" si="0"/>
        <v>7080</v>
      </c>
      <c r="F50" s="237" t="s">
        <v>726</v>
      </c>
    </row>
    <row r="51" spans="1:8" ht="22.15" customHeight="1" x14ac:dyDescent="0.5">
      <c r="A51" s="237">
        <v>47</v>
      </c>
      <c r="B51" s="238"/>
      <c r="C51" s="243" t="s">
        <v>571</v>
      </c>
      <c r="D51" s="240">
        <v>590</v>
      </c>
      <c r="E51" s="269">
        <f t="shared" si="0"/>
        <v>7080</v>
      </c>
      <c r="F51" s="237" t="s">
        <v>726</v>
      </c>
    </row>
    <row r="52" spans="1:8" ht="22.15" customHeight="1" x14ac:dyDescent="0.5">
      <c r="A52" s="237">
        <v>48</v>
      </c>
      <c r="B52" s="238"/>
      <c r="C52" s="243" t="s">
        <v>572</v>
      </c>
      <c r="D52" s="240">
        <v>590</v>
      </c>
      <c r="E52" s="269">
        <f t="shared" si="0"/>
        <v>7080</v>
      </c>
      <c r="F52" s="241" t="s">
        <v>725</v>
      </c>
    </row>
    <row r="53" spans="1:8" ht="22.15" customHeight="1" x14ac:dyDescent="0.5">
      <c r="A53" s="237">
        <v>49</v>
      </c>
      <c r="B53" s="238"/>
      <c r="C53" s="243" t="s">
        <v>573</v>
      </c>
      <c r="D53" s="240">
        <v>590</v>
      </c>
      <c r="E53" s="269">
        <f t="shared" si="0"/>
        <v>7080</v>
      </c>
      <c r="F53" s="237" t="s">
        <v>726</v>
      </c>
      <c r="H53" s="242">
        <f>SUM(E53:E58)</f>
        <v>42480</v>
      </c>
    </row>
    <row r="54" spans="1:8" ht="22.15" customHeight="1" x14ac:dyDescent="0.5">
      <c r="A54" s="237">
        <v>50</v>
      </c>
      <c r="B54" s="238"/>
      <c r="C54" s="243" t="s">
        <v>574</v>
      </c>
      <c r="D54" s="240">
        <v>590</v>
      </c>
      <c r="E54" s="269">
        <f t="shared" si="0"/>
        <v>7080</v>
      </c>
      <c r="F54" s="237" t="s">
        <v>726</v>
      </c>
    </row>
    <row r="55" spans="1:8" ht="22.15" customHeight="1" x14ac:dyDescent="0.5">
      <c r="A55" s="237">
        <v>51</v>
      </c>
      <c r="B55" s="238"/>
      <c r="C55" s="243" t="s">
        <v>575</v>
      </c>
      <c r="D55" s="240">
        <v>590</v>
      </c>
      <c r="E55" s="269">
        <f t="shared" si="0"/>
        <v>7080</v>
      </c>
      <c r="F55" s="241" t="s">
        <v>727</v>
      </c>
    </row>
    <row r="56" spans="1:8" ht="22.15" customHeight="1" x14ac:dyDescent="0.5">
      <c r="A56" s="237">
        <v>52</v>
      </c>
      <c r="B56" s="238"/>
      <c r="C56" s="243" t="s">
        <v>576</v>
      </c>
      <c r="D56" s="240">
        <v>590</v>
      </c>
      <c r="E56" s="269">
        <f t="shared" si="0"/>
        <v>7080</v>
      </c>
      <c r="F56" s="237" t="s">
        <v>726</v>
      </c>
    </row>
    <row r="57" spans="1:8" ht="22.15" customHeight="1" x14ac:dyDescent="0.5">
      <c r="A57" s="237">
        <v>53</v>
      </c>
      <c r="B57" s="238"/>
      <c r="C57" s="243" t="s">
        <v>577</v>
      </c>
      <c r="D57" s="240">
        <v>590</v>
      </c>
      <c r="E57" s="269">
        <f t="shared" si="0"/>
        <v>7080</v>
      </c>
      <c r="F57" s="241" t="s">
        <v>725</v>
      </c>
    </row>
    <row r="58" spans="1:8" ht="22.15" customHeight="1" x14ac:dyDescent="0.5">
      <c r="A58" s="237">
        <v>54</v>
      </c>
      <c r="B58" s="238"/>
      <c r="C58" s="243" t="s">
        <v>578</v>
      </c>
      <c r="D58" s="240">
        <v>590</v>
      </c>
      <c r="E58" s="269">
        <f t="shared" si="0"/>
        <v>7080</v>
      </c>
      <c r="F58" s="237" t="s">
        <v>726</v>
      </c>
    </row>
    <row r="59" spans="1:8" ht="22.15" customHeight="1" x14ac:dyDescent="0.5">
      <c r="A59" s="237">
        <v>55</v>
      </c>
      <c r="B59" s="238"/>
      <c r="C59" s="243" t="s">
        <v>579</v>
      </c>
      <c r="D59" s="240">
        <v>590</v>
      </c>
      <c r="E59" s="269">
        <f t="shared" si="0"/>
        <v>7080</v>
      </c>
      <c r="F59" s="237" t="s">
        <v>726</v>
      </c>
      <c r="H59" s="242">
        <f>SUM(E59:E64)</f>
        <v>42480</v>
      </c>
    </row>
    <row r="60" spans="1:8" ht="22.15" customHeight="1" x14ac:dyDescent="0.5">
      <c r="A60" s="237">
        <v>56</v>
      </c>
      <c r="B60" s="238"/>
      <c r="C60" s="243" t="s">
        <v>580</v>
      </c>
      <c r="D60" s="240">
        <v>590</v>
      </c>
      <c r="E60" s="269">
        <f t="shared" si="0"/>
        <v>7080</v>
      </c>
      <c r="F60" s="241" t="s">
        <v>727</v>
      </c>
    </row>
    <row r="61" spans="1:8" ht="22.15" customHeight="1" x14ac:dyDescent="0.5">
      <c r="A61" s="237">
        <v>57</v>
      </c>
      <c r="B61" s="238"/>
      <c r="C61" s="243" t="s">
        <v>581</v>
      </c>
      <c r="D61" s="240">
        <v>590</v>
      </c>
      <c r="E61" s="269">
        <f t="shared" si="0"/>
        <v>7080</v>
      </c>
      <c r="F61" s="241" t="s">
        <v>725</v>
      </c>
    </row>
    <row r="62" spans="1:8" ht="22.15" customHeight="1" x14ac:dyDescent="0.5">
      <c r="A62" s="237">
        <v>58</v>
      </c>
      <c r="B62" s="238"/>
      <c r="C62" s="243" t="s">
        <v>582</v>
      </c>
      <c r="D62" s="240">
        <v>590</v>
      </c>
      <c r="E62" s="269">
        <f t="shared" si="0"/>
        <v>7080</v>
      </c>
      <c r="F62" s="237" t="s">
        <v>726</v>
      </c>
    </row>
    <row r="63" spans="1:8" ht="22.15" customHeight="1" x14ac:dyDescent="0.5">
      <c r="A63" s="237">
        <v>59</v>
      </c>
      <c r="B63" s="238"/>
      <c r="C63" s="243" t="s">
        <v>583</v>
      </c>
      <c r="D63" s="240">
        <v>590</v>
      </c>
      <c r="E63" s="269">
        <f t="shared" si="0"/>
        <v>7080</v>
      </c>
      <c r="F63" s="237" t="s">
        <v>726</v>
      </c>
    </row>
    <row r="64" spans="1:8" ht="22.15" customHeight="1" x14ac:dyDescent="0.5">
      <c r="A64" s="237">
        <v>60</v>
      </c>
      <c r="B64" s="238"/>
      <c r="C64" s="243" t="s">
        <v>584</v>
      </c>
      <c r="D64" s="240">
        <v>590</v>
      </c>
      <c r="E64" s="269">
        <f t="shared" si="0"/>
        <v>7080</v>
      </c>
      <c r="F64" s="237" t="s">
        <v>726</v>
      </c>
    </row>
    <row r="65" spans="1:8" ht="22.15" customHeight="1" x14ac:dyDescent="0.5">
      <c r="A65" s="237">
        <v>61</v>
      </c>
      <c r="B65" s="238"/>
      <c r="C65" s="243" t="s">
        <v>585</v>
      </c>
      <c r="D65" s="240">
        <v>590</v>
      </c>
      <c r="E65" s="269">
        <f t="shared" si="0"/>
        <v>7080</v>
      </c>
      <c r="F65" s="237" t="s">
        <v>726</v>
      </c>
      <c r="H65" s="242">
        <f>SUM(E65:E68)</f>
        <v>28320</v>
      </c>
    </row>
    <row r="66" spans="1:8" ht="22.15" customHeight="1" x14ac:dyDescent="0.5">
      <c r="A66" s="237">
        <v>62</v>
      </c>
      <c r="B66" s="238"/>
      <c r="C66" s="243" t="s">
        <v>586</v>
      </c>
      <c r="D66" s="240">
        <v>590</v>
      </c>
      <c r="E66" s="269">
        <f t="shared" si="0"/>
        <v>7080</v>
      </c>
      <c r="F66" s="241" t="s">
        <v>727</v>
      </c>
    </row>
    <row r="67" spans="1:8" ht="22.15" customHeight="1" x14ac:dyDescent="0.5">
      <c r="A67" s="237">
        <v>63</v>
      </c>
      <c r="B67" s="238"/>
      <c r="C67" s="243" t="s">
        <v>587</v>
      </c>
      <c r="D67" s="240">
        <v>590</v>
      </c>
      <c r="E67" s="269">
        <f t="shared" si="0"/>
        <v>7080</v>
      </c>
      <c r="F67" s="241" t="s">
        <v>725</v>
      </c>
    </row>
    <row r="68" spans="1:8" ht="22.15" customHeight="1" x14ac:dyDescent="0.5">
      <c r="A68" s="237">
        <v>64</v>
      </c>
      <c r="B68" s="238"/>
      <c r="C68" s="243" t="s">
        <v>588</v>
      </c>
      <c r="D68" s="240">
        <v>590</v>
      </c>
      <c r="E68" s="269">
        <f t="shared" si="0"/>
        <v>7080</v>
      </c>
      <c r="F68" s="237" t="s">
        <v>726</v>
      </c>
    </row>
    <row r="69" spans="1:8" ht="22.15" customHeight="1" x14ac:dyDescent="0.5">
      <c r="A69" s="237">
        <v>65</v>
      </c>
      <c r="B69" s="238"/>
      <c r="C69" s="243" t="s">
        <v>589</v>
      </c>
      <c r="D69" s="240">
        <v>590</v>
      </c>
      <c r="E69" s="269">
        <f t="shared" si="0"/>
        <v>7080</v>
      </c>
      <c r="F69" s="237" t="s">
        <v>726</v>
      </c>
      <c r="H69" s="242">
        <f>SUM(E69:E73)</f>
        <v>35400</v>
      </c>
    </row>
    <row r="70" spans="1:8" ht="22.15" customHeight="1" x14ac:dyDescent="0.5">
      <c r="A70" s="237">
        <v>66</v>
      </c>
      <c r="B70" s="238"/>
      <c r="C70" s="248" t="s">
        <v>590</v>
      </c>
      <c r="D70" s="240">
        <v>590</v>
      </c>
      <c r="E70" s="269">
        <f t="shared" si="0"/>
        <v>7080</v>
      </c>
      <c r="F70" s="237" t="s">
        <v>726</v>
      </c>
    </row>
    <row r="71" spans="1:8" ht="22.15" customHeight="1" x14ac:dyDescent="0.5">
      <c r="A71" s="237">
        <v>67</v>
      </c>
      <c r="B71" s="238"/>
      <c r="C71" s="243" t="s">
        <v>591</v>
      </c>
      <c r="D71" s="240">
        <v>590</v>
      </c>
      <c r="E71" s="269">
        <f t="shared" ref="E71:E79" si="1">+D71*12</f>
        <v>7080</v>
      </c>
      <c r="F71" s="237" t="s">
        <v>726</v>
      </c>
    </row>
    <row r="72" spans="1:8" ht="22.15" customHeight="1" x14ac:dyDescent="0.5">
      <c r="A72" s="237">
        <v>68</v>
      </c>
      <c r="B72" s="238"/>
      <c r="C72" s="243" t="s">
        <v>592</v>
      </c>
      <c r="D72" s="240">
        <v>590</v>
      </c>
      <c r="E72" s="269">
        <f t="shared" si="1"/>
        <v>7080</v>
      </c>
      <c r="F72" s="237" t="s">
        <v>726</v>
      </c>
    </row>
    <row r="73" spans="1:8" ht="22.15" customHeight="1" x14ac:dyDescent="0.5">
      <c r="A73" s="237">
        <v>69</v>
      </c>
      <c r="B73" s="238"/>
      <c r="C73" s="243" t="s">
        <v>593</v>
      </c>
      <c r="D73" s="240">
        <v>590</v>
      </c>
      <c r="E73" s="269">
        <f t="shared" si="1"/>
        <v>7080</v>
      </c>
      <c r="F73" s="237" t="s">
        <v>726</v>
      </c>
    </row>
    <row r="74" spans="1:8" ht="22.15" customHeight="1" x14ac:dyDescent="0.5">
      <c r="A74" s="237">
        <v>70</v>
      </c>
      <c r="B74" s="238"/>
      <c r="C74" s="243" t="s">
        <v>594</v>
      </c>
      <c r="D74" s="240">
        <v>590</v>
      </c>
      <c r="E74" s="269">
        <f t="shared" si="1"/>
        <v>7080</v>
      </c>
      <c r="F74" s="237" t="s">
        <v>726</v>
      </c>
      <c r="H74" s="242">
        <f>SUM(E74:E76)</f>
        <v>21240</v>
      </c>
    </row>
    <row r="75" spans="1:8" ht="22.15" customHeight="1" x14ac:dyDescent="0.5">
      <c r="A75" s="237">
        <v>71</v>
      </c>
      <c r="B75" s="238"/>
      <c r="C75" s="243" t="s">
        <v>595</v>
      </c>
      <c r="D75" s="240">
        <v>590</v>
      </c>
      <c r="E75" s="269">
        <f t="shared" si="1"/>
        <v>7080</v>
      </c>
      <c r="F75" s="237" t="s">
        <v>726</v>
      </c>
    </row>
    <row r="76" spans="1:8" ht="22.15" customHeight="1" x14ac:dyDescent="0.5">
      <c r="A76" s="237">
        <v>72</v>
      </c>
      <c r="B76" s="238"/>
      <c r="C76" s="249" t="s">
        <v>596</v>
      </c>
      <c r="D76" s="240">
        <v>590</v>
      </c>
      <c r="E76" s="269">
        <f t="shared" si="1"/>
        <v>7080</v>
      </c>
      <c r="F76" s="237" t="s">
        <v>726</v>
      </c>
    </row>
    <row r="77" spans="1:8" ht="22.15" customHeight="1" x14ac:dyDescent="0.5">
      <c r="A77" s="237">
        <v>73</v>
      </c>
      <c r="B77" s="238"/>
      <c r="C77" s="243" t="s">
        <v>597</v>
      </c>
      <c r="D77" s="240">
        <v>590</v>
      </c>
      <c r="E77" s="269">
        <f t="shared" si="1"/>
        <v>7080</v>
      </c>
      <c r="F77" s="237" t="s">
        <v>726</v>
      </c>
      <c r="H77" s="242">
        <f>SUM(E77:E79)</f>
        <v>21240</v>
      </c>
    </row>
    <row r="78" spans="1:8" ht="22.15" customHeight="1" x14ac:dyDescent="0.5">
      <c r="A78" s="237">
        <v>74</v>
      </c>
      <c r="B78" s="238"/>
      <c r="C78" s="243" t="s">
        <v>598</v>
      </c>
      <c r="D78" s="240">
        <v>590</v>
      </c>
      <c r="E78" s="269">
        <f t="shared" si="1"/>
        <v>7080</v>
      </c>
      <c r="F78" s="241" t="s">
        <v>727</v>
      </c>
    </row>
    <row r="79" spans="1:8" ht="22.15" customHeight="1" x14ac:dyDescent="0.5">
      <c r="A79" s="237">
        <v>75</v>
      </c>
      <c r="B79" s="238"/>
      <c r="C79" s="243" t="s">
        <v>599</v>
      </c>
      <c r="D79" s="240">
        <v>590</v>
      </c>
      <c r="E79" s="269">
        <f t="shared" si="1"/>
        <v>7080</v>
      </c>
      <c r="F79" s="241" t="s">
        <v>725</v>
      </c>
    </row>
    <row r="80" spans="1:8" ht="22.15" customHeight="1" x14ac:dyDescent="0.5">
      <c r="A80" s="250"/>
      <c r="B80" s="251"/>
      <c r="C80" s="250" t="s">
        <v>4</v>
      </c>
      <c r="D80" s="252">
        <f>SUM(D5:D79)</f>
        <v>44860</v>
      </c>
      <c r="E80" s="271">
        <f>SUM(E5:E79)</f>
        <v>538320</v>
      </c>
      <c r="F80" s="237"/>
      <c r="H80" s="242">
        <f>SUM(H5:H79)</f>
        <v>538320</v>
      </c>
    </row>
  </sheetData>
  <mergeCells count="7">
    <mergeCell ref="N1:T1"/>
    <mergeCell ref="A2:F2"/>
    <mergeCell ref="A3:A4"/>
    <mergeCell ref="C3:C4"/>
    <mergeCell ref="D3:E3"/>
    <mergeCell ref="F3:F4"/>
    <mergeCell ref="A1:G1"/>
  </mergeCells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97AF-B360-4C90-94BC-72B63BC92370}">
  <sheetPr>
    <tabColor rgb="FFFFEFEF"/>
  </sheetPr>
  <dimension ref="A1:D22"/>
  <sheetViews>
    <sheetView zoomScale="90" zoomScaleNormal="9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H11" sqref="H11"/>
    </sheetView>
  </sheetViews>
  <sheetFormatPr defaultRowHeight="22.5" x14ac:dyDescent="0.45"/>
  <cols>
    <col min="1" max="1" width="13.140625" style="390" customWidth="1"/>
    <col min="2" max="2" width="9.140625" style="390"/>
    <col min="3" max="3" width="31.5703125" style="390" customWidth="1"/>
    <col min="4" max="4" width="20.28515625" style="390" customWidth="1"/>
    <col min="5" max="16384" width="9.140625" style="302"/>
  </cols>
  <sheetData>
    <row r="1" spans="1:4" ht="26.25" x14ac:dyDescent="0.55000000000000004">
      <c r="A1" s="721" t="s">
        <v>2288</v>
      </c>
      <c r="B1" s="721"/>
      <c r="C1" s="721"/>
      <c r="D1" s="721"/>
    </row>
    <row r="2" spans="1:4" ht="26.25" x14ac:dyDescent="0.55000000000000004">
      <c r="A2" s="721" t="s">
        <v>2382</v>
      </c>
      <c r="B2" s="721"/>
      <c r="C2" s="721"/>
      <c r="D2" s="721"/>
    </row>
    <row r="3" spans="1:4" ht="26.25" x14ac:dyDescent="0.55000000000000004">
      <c r="A3" s="721" t="s">
        <v>886</v>
      </c>
      <c r="B3" s="721"/>
      <c r="C3" s="721"/>
      <c r="D3" s="721"/>
    </row>
    <row r="4" spans="1:4" ht="25.5" x14ac:dyDescent="0.5">
      <c r="A4" s="309" t="s">
        <v>887</v>
      </c>
      <c r="B4" s="391"/>
      <c r="C4" s="391"/>
      <c r="D4" s="392"/>
    </row>
    <row r="5" spans="1:4" ht="25.5" x14ac:dyDescent="0.5">
      <c r="A5" s="309" t="s">
        <v>888</v>
      </c>
      <c r="B5" s="396"/>
      <c r="C5" s="396"/>
      <c r="D5" s="313"/>
    </row>
    <row r="6" spans="1:4" ht="25.5" x14ac:dyDescent="0.5">
      <c r="A6" s="704" t="s">
        <v>741</v>
      </c>
      <c r="B6" s="726"/>
      <c r="C6" s="727"/>
      <c r="D6" s="705"/>
    </row>
    <row r="7" spans="1:4" ht="23.25" x14ac:dyDescent="0.35">
      <c r="A7" s="706" t="s">
        <v>0</v>
      </c>
      <c r="B7" s="728"/>
      <c r="C7" s="729"/>
      <c r="D7" s="707" t="s">
        <v>2377</v>
      </c>
    </row>
    <row r="8" spans="1:4" ht="23.25" x14ac:dyDescent="0.35">
      <c r="A8" s="708"/>
      <c r="B8" s="709"/>
      <c r="C8" s="710"/>
      <c r="D8" s="711" t="s">
        <v>2372</v>
      </c>
    </row>
    <row r="9" spans="1:4" ht="23.25" x14ac:dyDescent="0.45">
      <c r="A9" s="712">
        <v>52010030</v>
      </c>
      <c r="B9" s="713" t="s">
        <v>102</v>
      </c>
      <c r="C9" s="714"/>
      <c r="D9" s="715">
        <v>15000</v>
      </c>
    </row>
    <row r="10" spans="1:4" ht="23.25" x14ac:dyDescent="0.45">
      <c r="A10" s="712">
        <v>52010990</v>
      </c>
      <c r="B10" s="713" t="s">
        <v>107</v>
      </c>
      <c r="C10" s="714"/>
      <c r="D10" s="715">
        <v>22000</v>
      </c>
    </row>
    <row r="11" spans="1:4" ht="23.25" x14ac:dyDescent="0.45">
      <c r="A11" s="712">
        <v>52020030</v>
      </c>
      <c r="B11" s="713" t="s">
        <v>122</v>
      </c>
      <c r="C11" s="714"/>
      <c r="D11" s="715">
        <v>10000</v>
      </c>
    </row>
    <row r="12" spans="1:4" ht="23.25" x14ac:dyDescent="0.45">
      <c r="A12" s="712">
        <v>52022020</v>
      </c>
      <c r="B12" s="713" t="s">
        <v>127</v>
      </c>
      <c r="C12" s="714"/>
      <c r="D12" s="715">
        <v>10000</v>
      </c>
    </row>
    <row r="13" spans="1:4" ht="23.25" x14ac:dyDescent="0.45">
      <c r="A13" s="712">
        <v>52022030</v>
      </c>
      <c r="B13" s="713" t="s">
        <v>128</v>
      </c>
      <c r="C13" s="714"/>
      <c r="D13" s="715">
        <v>5000</v>
      </c>
    </row>
    <row r="14" spans="1:4" ht="23.25" x14ac:dyDescent="0.45">
      <c r="A14" s="712">
        <v>52022050</v>
      </c>
      <c r="B14" s="713" t="s">
        <v>130</v>
      </c>
      <c r="C14" s="714"/>
      <c r="D14" s="715">
        <v>20000</v>
      </c>
    </row>
    <row r="15" spans="1:4" ht="23.25" x14ac:dyDescent="0.45">
      <c r="A15" s="712">
        <v>53010020</v>
      </c>
      <c r="B15" s="713" t="s">
        <v>141</v>
      </c>
      <c r="C15" s="714"/>
      <c r="D15" s="715">
        <v>2000000</v>
      </c>
    </row>
    <row r="16" spans="1:4" ht="23.25" x14ac:dyDescent="0.45">
      <c r="A16" s="712">
        <v>53010040</v>
      </c>
      <c r="B16" s="713" t="s">
        <v>143</v>
      </c>
      <c r="C16" s="714"/>
      <c r="D16" s="715">
        <v>500000</v>
      </c>
    </row>
    <row r="17" spans="1:4" ht="23.25" x14ac:dyDescent="0.45">
      <c r="A17" s="712">
        <v>53010090</v>
      </c>
      <c r="B17" s="713" t="s">
        <v>148</v>
      </c>
      <c r="C17" s="714"/>
      <c r="D17" s="715">
        <v>190000</v>
      </c>
    </row>
    <row r="18" spans="1:4" ht="23.25" x14ac:dyDescent="0.45">
      <c r="A18" s="712">
        <v>53010100</v>
      </c>
      <c r="B18" s="713" t="s">
        <v>149</v>
      </c>
      <c r="C18" s="714"/>
      <c r="D18" s="715">
        <v>150000</v>
      </c>
    </row>
    <row r="19" spans="1:4" ht="23.25" x14ac:dyDescent="0.45">
      <c r="A19" s="712">
        <v>53030010</v>
      </c>
      <c r="B19" s="713" t="s">
        <v>163</v>
      </c>
      <c r="C19" s="714"/>
      <c r="D19" s="715">
        <v>30000</v>
      </c>
    </row>
    <row r="20" spans="1:4" ht="23.25" x14ac:dyDescent="0.45">
      <c r="A20" s="712">
        <v>53039010</v>
      </c>
      <c r="B20" s="713" t="s">
        <v>188</v>
      </c>
      <c r="C20" s="714"/>
      <c r="D20" s="715">
        <v>200000</v>
      </c>
    </row>
    <row r="21" spans="1:4" ht="23.25" x14ac:dyDescent="0.45">
      <c r="A21" s="712">
        <v>53051990</v>
      </c>
      <c r="B21" s="714" t="s">
        <v>209</v>
      </c>
      <c r="C21" s="714"/>
      <c r="D21" s="715">
        <v>20000</v>
      </c>
    </row>
    <row r="22" spans="1:4" ht="23.25" x14ac:dyDescent="0.45">
      <c r="A22" s="712">
        <v>53069990</v>
      </c>
      <c r="B22" s="713" t="s">
        <v>262</v>
      </c>
      <c r="C22" s="714"/>
      <c r="D22" s="715">
        <v>41001</v>
      </c>
    </row>
  </sheetData>
  <mergeCells count="5">
    <mergeCell ref="A1:D1"/>
    <mergeCell ref="A2:D2"/>
    <mergeCell ref="A3:D3"/>
    <mergeCell ref="B6:C6"/>
    <mergeCell ref="B7:C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ECE3-4390-4416-8F9F-4E0F8E6B4B21}">
  <sheetPr>
    <tabColor rgb="FFFFEFEF"/>
  </sheetPr>
  <dimension ref="A1:T26"/>
  <sheetViews>
    <sheetView zoomScale="70" zoomScaleNormal="70" workbookViewId="0">
      <pane xSplit="3" ySplit="7" topLeftCell="D20" activePane="bottomRight" state="frozen"/>
      <selection activeCell="L22" sqref="L22"/>
      <selection pane="topRight" activeCell="L22" sqref="L22"/>
      <selection pane="bottomLeft" activeCell="L22" sqref="L22"/>
      <selection pane="bottomRight" activeCell="G26" sqref="G26"/>
    </sheetView>
  </sheetViews>
  <sheetFormatPr defaultRowHeight="22.5" x14ac:dyDescent="0.45"/>
  <cols>
    <col min="1" max="1" width="18" style="390" customWidth="1"/>
    <col min="2" max="2" width="9.140625" style="390"/>
    <col min="3" max="3" width="46.5703125" style="390" customWidth="1"/>
    <col min="4" max="4" width="18.140625" style="390" customWidth="1"/>
    <col min="5" max="5" width="9.140625" style="302"/>
    <col min="6" max="6" width="20" style="302" customWidth="1"/>
    <col min="7" max="7" width="42.140625" style="302" customWidth="1"/>
    <col min="8" max="8" width="17.140625" style="302" customWidth="1"/>
    <col min="9" max="9" width="24.5703125" style="302" customWidth="1"/>
    <col min="10" max="10" width="9.140625" style="302"/>
    <col min="11" max="11" width="16.7109375" style="302" customWidth="1"/>
    <col min="12" max="12" width="9.140625" style="302"/>
    <col min="13" max="13" width="20.140625" style="302" customWidth="1"/>
    <col min="14" max="16384" width="9.140625" style="302"/>
  </cols>
  <sheetData>
    <row r="1" spans="1:8" ht="26.25" x14ac:dyDescent="0.55000000000000004">
      <c r="A1" s="721" t="s">
        <v>2288</v>
      </c>
      <c r="B1" s="721"/>
      <c r="C1" s="721"/>
      <c r="D1" s="721"/>
    </row>
    <row r="2" spans="1:8" ht="26.25" x14ac:dyDescent="0.55000000000000004">
      <c r="A2" s="721" t="s">
        <v>2382</v>
      </c>
      <c r="B2" s="721"/>
      <c r="C2" s="721"/>
      <c r="D2" s="721"/>
    </row>
    <row r="3" spans="1:8" ht="26.25" x14ac:dyDescent="0.55000000000000004">
      <c r="A3" s="721" t="s">
        <v>886</v>
      </c>
      <c r="B3" s="721"/>
      <c r="C3" s="721"/>
      <c r="D3" s="721"/>
    </row>
    <row r="4" spans="1:8" ht="25.5" x14ac:dyDescent="0.5">
      <c r="A4" s="309" t="s">
        <v>887</v>
      </c>
      <c r="B4" s="391"/>
      <c r="C4" s="391"/>
      <c r="D4" s="392"/>
    </row>
    <row r="5" spans="1:8" ht="25.5" x14ac:dyDescent="0.5">
      <c r="A5" s="309" t="s">
        <v>888</v>
      </c>
      <c r="B5" s="396"/>
      <c r="C5" s="396"/>
      <c r="D5" s="313"/>
    </row>
    <row r="6" spans="1:8" ht="25.5" x14ac:dyDescent="0.5">
      <c r="A6" s="399" t="s">
        <v>741</v>
      </c>
      <c r="B6" s="722"/>
      <c r="C6" s="723"/>
      <c r="D6" s="400"/>
    </row>
    <row r="7" spans="1:8" ht="23.25" x14ac:dyDescent="0.35">
      <c r="A7" s="406" t="s">
        <v>0</v>
      </c>
      <c r="B7" s="724"/>
      <c r="C7" s="725"/>
      <c r="D7" s="407" t="s">
        <v>2379</v>
      </c>
    </row>
    <row r="8" spans="1:8" ht="23.25" x14ac:dyDescent="0.45">
      <c r="A8" s="685">
        <v>52010030</v>
      </c>
      <c r="B8" s="686" t="s">
        <v>102</v>
      </c>
      <c r="C8" s="686"/>
      <c r="D8" s="687">
        <v>100000</v>
      </c>
      <c r="E8" s="695"/>
      <c r="F8" s="696"/>
      <c r="G8" s="697"/>
      <c r="H8" s="698"/>
    </row>
    <row r="9" spans="1:8" ht="23.25" x14ac:dyDescent="0.45">
      <c r="A9" s="685">
        <v>52010990</v>
      </c>
      <c r="B9" s="686" t="s">
        <v>107</v>
      </c>
      <c r="C9" s="686"/>
      <c r="D9" s="687">
        <v>15000</v>
      </c>
    </row>
    <row r="10" spans="1:8" ht="23.25" x14ac:dyDescent="0.45">
      <c r="A10" s="685">
        <v>52020030</v>
      </c>
      <c r="B10" s="686" t="s">
        <v>122</v>
      </c>
      <c r="C10" s="686"/>
      <c r="D10" s="687">
        <v>10000</v>
      </c>
    </row>
    <row r="11" spans="1:8" ht="23.25" x14ac:dyDescent="0.45">
      <c r="A11" s="685">
        <v>52022010</v>
      </c>
      <c r="B11" s="686" t="s">
        <v>126</v>
      </c>
      <c r="C11" s="686"/>
      <c r="D11" s="687">
        <v>1000</v>
      </c>
    </row>
    <row r="12" spans="1:8" ht="23.25" x14ac:dyDescent="0.45">
      <c r="A12" s="685">
        <v>52022020</v>
      </c>
      <c r="B12" s="686" t="s">
        <v>127</v>
      </c>
      <c r="C12" s="686"/>
      <c r="D12" s="687">
        <v>15000</v>
      </c>
    </row>
    <row r="13" spans="1:8" ht="23.25" x14ac:dyDescent="0.45">
      <c r="A13" s="685">
        <v>52022030</v>
      </c>
      <c r="B13" s="686" t="s">
        <v>128</v>
      </c>
      <c r="C13" s="686"/>
      <c r="D13" s="687">
        <v>20000</v>
      </c>
    </row>
    <row r="14" spans="1:8" ht="23.25" x14ac:dyDescent="0.45">
      <c r="A14" s="685">
        <v>52022050</v>
      </c>
      <c r="B14" s="686" t="s">
        <v>130</v>
      </c>
      <c r="C14" s="686"/>
      <c r="D14" s="687">
        <v>20000</v>
      </c>
    </row>
    <row r="15" spans="1:8" ht="23.25" x14ac:dyDescent="0.45">
      <c r="A15" s="685">
        <v>53010090</v>
      </c>
      <c r="B15" s="686" t="s">
        <v>148</v>
      </c>
      <c r="C15" s="686"/>
      <c r="D15" s="687">
        <v>1500000</v>
      </c>
      <c r="F15" s="596"/>
      <c r="G15" s="596"/>
    </row>
    <row r="16" spans="1:8" ht="23.25" x14ac:dyDescent="0.45">
      <c r="A16" s="685">
        <v>53030010</v>
      </c>
      <c r="B16" s="686" t="s">
        <v>163</v>
      </c>
      <c r="C16" s="686"/>
      <c r="D16" s="687">
        <v>30000</v>
      </c>
    </row>
    <row r="17" spans="1:20" ht="23.25" x14ac:dyDescent="0.45">
      <c r="A17" s="685">
        <v>53039010</v>
      </c>
      <c r="B17" s="686" t="s">
        <v>188</v>
      </c>
      <c r="C17" s="686"/>
      <c r="D17" s="687">
        <v>400000</v>
      </c>
      <c r="E17" s="695"/>
      <c r="F17" s="698"/>
      <c r="G17" s="698"/>
    </row>
    <row r="18" spans="1:20" ht="23.25" x14ac:dyDescent="0.45">
      <c r="A18" s="685">
        <v>53051040</v>
      </c>
      <c r="B18" s="686" t="s">
        <v>198</v>
      </c>
      <c r="C18" s="686"/>
      <c r="D18" s="687">
        <v>940000</v>
      </c>
      <c r="E18" s="695"/>
      <c r="F18" s="698"/>
      <c r="G18" s="698"/>
      <c r="H18" s="699"/>
      <c r="I18" s="699"/>
      <c r="J18" s="699"/>
      <c r="K18" s="699"/>
      <c r="L18" s="699"/>
      <c r="M18" s="699"/>
      <c r="N18" s="699"/>
      <c r="O18" s="699"/>
      <c r="P18" s="699"/>
      <c r="Q18" s="699"/>
      <c r="R18" s="699"/>
      <c r="S18" s="699"/>
      <c r="T18" s="699"/>
    </row>
    <row r="19" spans="1:20" ht="23.25" x14ac:dyDescent="0.45">
      <c r="A19" s="685">
        <v>53051050</v>
      </c>
      <c r="B19" s="686" t="s">
        <v>199</v>
      </c>
      <c r="C19" s="686"/>
      <c r="D19" s="687">
        <v>1000000</v>
      </c>
      <c r="E19" s="695"/>
      <c r="F19" s="698"/>
      <c r="G19" s="698"/>
      <c r="H19" s="699"/>
      <c r="I19" s="699"/>
      <c r="J19" s="699"/>
      <c r="K19" s="699"/>
      <c r="L19" s="699"/>
      <c r="M19" s="699"/>
      <c r="N19" s="699"/>
      <c r="O19" s="699"/>
      <c r="P19" s="699"/>
      <c r="Q19" s="699"/>
      <c r="R19" s="699"/>
      <c r="S19" s="699"/>
      <c r="T19" s="699"/>
    </row>
    <row r="20" spans="1:20" ht="23.25" x14ac:dyDescent="0.45">
      <c r="A20" s="685">
        <v>53051090</v>
      </c>
      <c r="B20" s="686" t="s">
        <v>203</v>
      </c>
      <c r="C20" s="686"/>
      <c r="D20" s="687">
        <v>74000</v>
      </c>
      <c r="E20" s="644"/>
      <c r="F20" s="698"/>
      <c r="G20" s="603"/>
    </row>
    <row r="21" spans="1:20" ht="23.25" x14ac:dyDescent="0.45">
      <c r="A21" s="685">
        <v>53051100</v>
      </c>
      <c r="B21" s="686" t="s">
        <v>204</v>
      </c>
      <c r="C21" s="686"/>
      <c r="D21" s="687">
        <v>50000</v>
      </c>
    </row>
    <row r="22" spans="1:20" ht="23.25" x14ac:dyDescent="0.45">
      <c r="A22" s="685">
        <v>53051990</v>
      </c>
      <c r="B22" s="686" t="s">
        <v>209</v>
      </c>
      <c r="C22" s="686"/>
      <c r="D22" s="687">
        <v>20000</v>
      </c>
      <c r="E22" s="644"/>
    </row>
    <row r="23" spans="1:20" ht="23.25" x14ac:dyDescent="0.45">
      <c r="A23" s="685">
        <v>53064020</v>
      </c>
      <c r="B23" s="686" t="s">
        <v>233</v>
      </c>
      <c r="C23" s="686"/>
      <c r="D23" s="687">
        <v>50000</v>
      </c>
    </row>
    <row r="24" spans="1:20" ht="23.25" x14ac:dyDescent="0.45">
      <c r="A24" s="688">
        <v>52021010</v>
      </c>
      <c r="B24" s="730" t="s">
        <v>124</v>
      </c>
      <c r="C24" s="720"/>
      <c r="D24" s="702">
        <v>93000</v>
      </c>
      <c r="E24" s="701"/>
      <c r="F24" s="700"/>
    </row>
    <row r="25" spans="1:20" ht="23.25" x14ac:dyDescent="0.45">
      <c r="A25" s="688">
        <v>52021020</v>
      </c>
      <c r="B25" s="730" t="s">
        <v>125</v>
      </c>
      <c r="C25" s="720"/>
      <c r="D25" s="702">
        <v>95000</v>
      </c>
      <c r="E25" s="701"/>
      <c r="F25" s="700"/>
    </row>
    <row r="26" spans="1:20" x14ac:dyDescent="0.45">
      <c r="E26" s="700"/>
    </row>
  </sheetData>
  <mergeCells count="7">
    <mergeCell ref="B24:C24"/>
    <mergeCell ref="B25:C25"/>
    <mergeCell ref="A1:D1"/>
    <mergeCell ref="A2:D2"/>
    <mergeCell ref="A3:D3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D66A-B331-49F8-942D-C213EBC6EF44}">
  <sheetPr>
    <tabColor rgb="FFFFEFEF"/>
  </sheetPr>
  <dimension ref="A1:D25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G11" sqref="G11"/>
    </sheetView>
  </sheetViews>
  <sheetFormatPr defaultRowHeight="22.5" x14ac:dyDescent="0.45"/>
  <cols>
    <col min="1" max="1" width="18" style="390" customWidth="1"/>
    <col min="2" max="2" width="9.140625" style="390"/>
    <col min="3" max="3" width="32.42578125" style="390" customWidth="1"/>
    <col min="4" max="4" width="21.28515625" style="390" customWidth="1"/>
    <col min="5" max="16384" width="9.140625" style="302"/>
  </cols>
  <sheetData>
    <row r="1" spans="1:4" ht="26.25" x14ac:dyDescent="0.55000000000000004">
      <c r="A1" s="721" t="s">
        <v>2288</v>
      </c>
      <c r="B1" s="721"/>
      <c r="C1" s="721"/>
      <c r="D1" s="721"/>
    </row>
    <row r="2" spans="1:4" ht="26.25" x14ac:dyDescent="0.55000000000000004">
      <c r="A2" s="721" t="s">
        <v>2382</v>
      </c>
      <c r="B2" s="721"/>
      <c r="C2" s="721"/>
      <c r="D2" s="721"/>
    </row>
    <row r="3" spans="1:4" ht="26.25" x14ac:dyDescent="0.55000000000000004">
      <c r="A3" s="721" t="s">
        <v>886</v>
      </c>
      <c r="B3" s="721"/>
      <c r="C3" s="721"/>
      <c r="D3" s="721"/>
    </row>
    <row r="4" spans="1:4" ht="25.5" x14ac:dyDescent="0.5">
      <c r="A4" s="309" t="s">
        <v>887</v>
      </c>
      <c r="B4" s="391"/>
      <c r="C4" s="391"/>
      <c r="D4" s="392"/>
    </row>
    <row r="5" spans="1:4" ht="25.5" x14ac:dyDescent="0.5">
      <c r="A5" s="309" t="s">
        <v>888</v>
      </c>
      <c r="B5" s="396"/>
      <c r="C5" s="396"/>
      <c r="D5" s="313"/>
    </row>
    <row r="6" spans="1:4" ht="25.5" x14ac:dyDescent="0.5">
      <c r="A6" s="399" t="s">
        <v>741</v>
      </c>
      <c r="B6" s="722"/>
      <c r="C6" s="723"/>
      <c r="D6" s="401"/>
    </row>
    <row r="7" spans="1:4" ht="23.25" x14ac:dyDescent="0.35">
      <c r="A7" s="406" t="s">
        <v>0</v>
      </c>
      <c r="B7" s="724"/>
      <c r="C7" s="725"/>
      <c r="D7" s="407" t="s">
        <v>2375</v>
      </c>
    </row>
    <row r="8" spans="1:4" ht="23.25" x14ac:dyDescent="0.35">
      <c r="A8" s="411"/>
      <c r="B8" s="413"/>
      <c r="C8" s="414"/>
      <c r="D8" s="594" t="s">
        <v>2374</v>
      </c>
    </row>
    <row r="9" spans="1:4" ht="23.25" x14ac:dyDescent="0.45">
      <c r="A9" s="685">
        <v>52010030</v>
      </c>
      <c r="B9" s="686" t="s">
        <v>102</v>
      </c>
      <c r="C9" s="686"/>
      <c r="D9" s="687">
        <v>8000</v>
      </c>
    </row>
    <row r="10" spans="1:4" ht="23.25" x14ac:dyDescent="0.45">
      <c r="A10" s="688">
        <v>52021010</v>
      </c>
      <c r="B10" s="689" t="s">
        <v>124</v>
      </c>
      <c r="C10" s="689"/>
      <c r="D10" s="690">
        <v>55800</v>
      </c>
    </row>
    <row r="11" spans="1:4" ht="23.25" x14ac:dyDescent="0.45">
      <c r="A11" s="688">
        <v>52021020</v>
      </c>
      <c r="B11" s="689" t="s">
        <v>125</v>
      </c>
      <c r="C11" s="689"/>
      <c r="D11" s="690">
        <v>57000</v>
      </c>
    </row>
    <row r="12" spans="1:4" ht="23.25" x14ac:dyDescent="0.45">
      <c r="A12" s="685">
        <v>52010990</v>
      </c>
      <c r="B12" s="686" t="s">
        <v>107</v>
      </c>
      <c r="C12" s="686"/>
      <c r="D12" s="687">
        <v>8500</v>
      </c>
    </row>
    <row r="13" spans="1:4" ht="23.25" x14ac:dyDescent="0.45">
      <c r="A13" s="685">
        <v>52020030</v>
      </c>
      <c r="B13" s="686" t="s">
        <v>122</v>
      </c>
      <c r="C13" s="686"/>
      <c r="D13" s="687">
        <v>10000</v>
      </c>
    </row>
    <row r="14" spans="1:4" ht="23.25" x14ac:dyDescent="0.45">
      <c r="A14" s="685">
        <v>52022020</v>
      </c>
      <c r="B14" s="686" t="s">
        <v>127</v>
      </c>
      <c r="C14" s="686"/>
      <c r="D14" s="687">
        <v>7000</v>
      </c>
    </row>
    <row r="15" spans="1:4" ht="23.25" x14ac:dyDescent="0.45">
      <c r="A15" s="685">
        <v>52022030</v>
      </c>
      <c r="B15" s="686" t="s">
        <v>128</v>
      </c>
      <c r="C15" s="686"/>
      <c r="D15" s="687">
        <v>8000</v>
      </c>
    </row>
    <row r="16" spans="1:4" ht="23.25" x14ac:dyDescent="0.45">
      <c r="A16" s="685">
        <v>52022050</v>
      </c>
      <c r="B16" s="686" t="s">
        <v>130</v>
      </c>
      <c r="C16" s="686"/>
      <c r="D16" s="687">
        <v>10000</v>
      </c>
    </row>
    <row r="17" spans="1:4" ht="23.25" x14ac:dyDescent="0.45">
      <c r="A17" s="685">
        <v>53030010</v>
      </c>
      <c r="B17" s="686" t="s">
        <v>163</v>
      </c>
      <c r="C17" s="686"/>
      <c r="D17" s="687">
        <v>30000</v>
      </c>
    </row>
    <row r="18" spans="1:4" ht="23.25" x14ac:dyDescent="0.45">
      <c r="A18" s="685">
        <v>53030030</v>
      </c>
      <c r="B18" s="686" t="s">
        <v>164</v>
      </c>
      <c r="C18" s="686"/>
      <c r="D18" s="687">
        <v>40000</v>
      </c>
    </row>
    <row r="19" spans="1:4" ht="23.25" x14ac:dyDescent="0.45">
      <c r="A19" s="685">
        <v>53039010</v>
      </c>
      <c r="B19" s="686" t="s">
        <v>188</v>
      </c>
      <c r="C19" s="686"/>
      <c r="D19" s="687">
        <v>30000</v>
      </c>
    </row>
    <row r="20" spans="1:4" ht="23.25" x14ac:dyDescent="0.45">
      <c r="A20" s="685">
        <v>53039990</v>
      </c>
      <c r="B20" s="686" t="s">
        <v>190</v>
      </c>
      <c r="C20" s="686"/>
      <c r="D20" s="687">
        <v>10000</v>
      </c>
    </row>
    <row r="21" spans="1:4" ht="23.25" x14ac:dyDescent="0.45">
      <c r="A21" s="685">
        <v>53069070</v>
      </c>
      <c r="B21" s="686" t="s">
        <v>250</v>
      </c>
      <c r="C21" s="686"/>
      <c r="D21" s="687">
        <v>15000</v>
      </c>
    </row>
    <row r="22" spans="1:4" ht="23.25" x14ac:dyDescent="0.5">
      <c r="A22" s="694" t="s">
        <v>1362</v>
      </c>
      <c r="B22" s="731" t="s">
        <v>2392</v>
      </c>
      <c r="C22" s="732"/>
      <c r="D22" s="703">
        <v>2600</v>
      </c>
    </row>
    <row r="23" spans="1:4" ht="23.25" x14ac:dyDescent="0.5">
      <c r="A23" s="694" t="s">
        <v>1367</v>
      </c>
      <c r="B23" s="731" t="s">
        <v>2393</v>
      </c>
      <c r="C23" s="732"/>
      <c r="D23" s="703">
        <v>2600</v>
      </c>
    </row>
    <row r="24" spans="1:4" ht="23.25" x14ac:dyDescent="0.5">
      <c r="A24" s="694" t="s">
        <v>1357</v>
      </c>
      <c r="B24" s="731" t="s">
        <v>2394</v>
      </c>
      <c r="C24" s="732"/>
      <c r="D24" s="703">
        <v>2600</v>
      </c>
    </row>
    <row r="25" spans="1:4" ht="23.25" x14ac:dyDescent="0.45">
      <c r="A25" s="685">
        <v>52010070</v>
      </c>
      <c r="B25" s="686" t="s">
        <v>106</v>
      </c>
      <c r="C25" s="686"/>
      <c r="D25" s="687">
        <v>54000</v>
      </c>
    </row>
  </sheetData>
  <mergeCells count="8">
    <mergeCell ref="B22:C22"/>
    <mergeCell ref="B23:C23"/>
    <mergeCell ref="B24:C24"/>
    <mergeCell ref="A1:D1"/>
    <mergeCell ref="A2:D2"/>
    <mergeCell ref="A3:D3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F79C-63DC-4884-BC2E-02DE751B1B40}">
  <sheetPr>
    <tabColor rgb="FFFFEFEF"/>
  </sheetPr>
  <dimension ref="A1:W24"/>
  <sheetViews>
    <sheetView zoomScale="80" zoomScaleNormal="80" workbookViewId="0">
      <pane xSplit="3" ySplit="7" topLeftCell="D8" activePane="bottomRight" state="frozen"/>
      <selection activeCell="L22" sqref="L22"/>
      <selection pane="topRight" activeCell="L22" sqref="L22"/>
      <selection pane="bottomLeft" activeCell="L22" sqref="L22"/>
      <selection pane="bottomRight" activeCell="H9" sqref="H9"/>
    </sheetView>
  </sheetViews>
  <sheetFormatPr defaultRowHeight="22.5" x14ac:dyDescent="0.45"/>
  <cols>
    <col min="1" max="1" width="18" style="390" customWidth="1"/>
    <col min="2" max="2" width="9.140625" style="390"/>
    <col min="3" max="3" width="30" style="390" customWidth="1"/>
    <col min="4" max="4" width="20.140625" style="390" customWidth="1"/>
    <col min="5" max="23" width="9.140625" style="633"/>
    <col min="24" max="16384" width="9.140625" style="302"/>
  </cols>
  <sheetData>
    <row r="1" spans="1:4" ht="26.25" x14ac:dyDescent="0.55000000000000004">
      <c r="A1" s="721" t="s">
        <v>2288</v>
      </c>
      <c r="B1" s="721"/>
      <c r="C1" s="721"/>
      <c r="D1" s="721"/>
    </row>
    <row r="2" spans="1:4" ht="26.25" x14ac:dyDescent="0.55000000000000004">
      <c r="A2" s="721" t="s">
        <v>2382</v>
      </c>
      <c r="B2" s="721"/>
      <c r="C2" s="721"/>
      <c r="D2" s="721"/>
    </row>
    <row r="3" spans="1:4" ht="26.25" x14ac:dyDescent="0.55000000000000004">
      <c r="A3" s="721" t="s">
        <v>886</v>
      </c>
      <c r="B3" s="721"/>
      <c r="C3" s="721"/>
      <c r="D3" s="721"/>
    </row>
    <row r="4" spans="1:4" ht="25.5" x14ac:dyDescent="0.5">
      <c r="A4" s="309" t="s">
        <v>887</v>
      </c>
      <c r="B4" s="391"/>
      <c r="C4" s="391"/>
      <c r="D4" s="392"/>
    </row>
    <row r="5" spans="1:4" ht="25.5" x14ac:dyDescent="0.5">
      <c r="A5" s="309" t="s">
        <v>888</v>
      </c>
      <c r="B5" s="396"/>
      <c r="C5" s="396"/>
      <c r="D5" s="313"/>
    </row>
    <row r="6" spans="1:4" ht="25.5" x14ac:dyDescent="0.5">
      <c r="A6" s="399" t="s">
        <v>741</v>
      </c>
      <c r="B6" s="722"/>
      <c r="C6" s="723"/>
      <c r="D6" s="400"/>
    </row>
    <row r="7" spans="1:4" ht="23.25" x14ac:dyDescent="0.35">
      <c r="A7" s="683" t="s">
        <v>0</v>
      </c>
      <c r="B7" s="733"/>
      <c r="C7" s="733"/>
      <c r="D7" s="684" t="s">
        <v>2381</v>
      </c>
    </row>
    <row r="8" spans="1:4" ht="23.25" x14ac:dyDescent="0.45">
      <c r="A8" s="685">
        <v>52010030</v>
      </c>
      <c r="B8" s="686" t="s">
        <v>102</v>
      </c>
      <c r="C8" s="686"/>
      <c r="D8" s="687">
        <v>30000</v>
      </c>
    </row>
    <row r="9" spans="1:4" ht="23.25" x14ac:dyDescent="0.45">
      <c r="A9" s="685">
        <v>52010990</v>
      </c>
      <c r="B9" s="686" t="s">
        <v>107</v>
      </c>
      <c r="C9" s="686"/>
      <c r="D9" s="687">
        <v>22000</v>
      </c>
    </row>
    <row r="10" spans="1:4" ht="23.25" x14ac:dyDescent="0.45">
      <c r="A10" s="685">
        <v>52020030</v>
      </c>
      <c r="B10" s="686" t="s">
        <v>122</v>
      </c>
      <c r="C10" s="686"/>
      <c r="D10" s="687">
        <v>10000</v>
      </c>
    </row>
    <row r="11" spans="1:4" ht="23.25" x14ac:dyDescent="0.45">
      <c r="A11" s="688">
        <v>52021010</v>
      </c>
      <c r="B11" s="689" t="s">
        <v>124</v>
      </c>
      <c r="C11" s="689"/>
      <c r="D11" s="690">
        <v>55800</v>
      </c>
    </row>
    <row r="12" spans="1:4" ht="23.25" x14ac:dyDescent="0.45">
      <c r="A12" s="688">
        <v>52021020</v>
      </c>
      <c r="B12" s="689" t="s">
        <v>125</v>
      </c>
      <c r="C12" s="689"/>
      <c r="D12" s="690">
        <v>57000</v>
      </c>
    </row>
    <row r="13" spans="1:4" ht="23.25" x14ac:dyDescent="0.45">
      <c r="A13" s="685">
        <v>52022020</v>
      </c>
      <c r="B13" s="686" t="s">
        <v>127</v>
      </c>
      <c r="C13" s="686"/>
      <c r="D13" s="687">
        <v>8000</v>
      </c>
    </row>
    <row r="14" spans="1:4" ht="23.25" x14ac:dyDescent="0.45">
      <c r="A14" s="685">
        <v>52022030</v>
      </c>
      <c r="B14" s="686" t="s">
        <v>128</v>
      </c>
      <c r="C14" s="686"/>
      <c r="D14" s="687">
        <v>10000</v>
      </c>
    </row>
    <row r="15" spans="1:4" ht="23.25" x14ac:dyDescent="0.45">
      <c r="A15" s="685">
        <v>52022050</v>
      </c>
      <c r="B15" s="686" t="s">
        <v>130</v>
      </c>
      <c r="C15" s="686"/>
      <c r="D15" s="687">
        <v>15000</v>
      </c>
    </row>
    <row r="16" spans="1:4" ht="23.25" x14ac:dyDescent="0.45">
      <c r="A16" s="685">
        <v>53010070</v>
      </c>
      <c r="B16" s="686" t="s">
        <v>146</v>
      </c>
      <c r="C16" s="686"/>
      <c r="D16" s="687">
        <v>6000</v>
      </c>
    </row>
    <row r="17" spans="1:4" s="633" customFormat="1" ht="23.25" x14ac:dyDescent="0.45">
      <c r="A17" s="688">
        <v>53021010</v>
      </c>
      <c r="B17" s="689" t="s">
        <v>160</v>
      </c>
      <c r="C17" s="689"/>
      <c r="D17" s="690">
        <v>1000</v>
      </c>
    </row>
    <row r="18" spans="1:4" s="633" customFormat="1" ht="23.25" x14ac:dyDescent="0.45">
      <c r="A18" s="688">
        <v>53021020</v>
      </c>
      <c r="B18" s="689" t="s">
        <v>161</v>
      </c>
      <c r="C18" s="689"/>
      <c r="D18" s="690">
        <v>65000</v>
      </c>
    </row>
    <row r="19" spans="1:4" ht="23.25" x14ac:dyDescent="0.45">
      <c r="A19" s="685">
        <v>53030010</v>
      </c>
      <c r="B19" s="686" t="s">
        <v>163</v>
      </c>
      <c r="C19" s="686"/>
      <c r="D19" s="687">
        <v>30000</v>
      </c>
    </row>
    <row r="20" spans="1:4" ht="23.25" x14ac:dyDescent="0.45">
      <c r="A20" s="685">
        <v>53039010</v>
      </c>
      <c r="B20" s="686" t="s">
        <v>188</v>
      </c>
      <c r="C20" s="686"/>
      <c r="D20" s="687">
        <v>200000</v>
      </c>
    </row>
    <row r="21" spans="1:4" ht="23.25" x14ac:dyDescent="0.5">
      <c r="A21" s="694" t="s">
        <v>1362</v>
      </c>
      <c r="B21" s="731" t="s">
        <v>2392</v>
      </c>
      <c r="C21" s="732"/>
      <c r="D21" s="703">
        <v>2600</v>
      </c>
    </row>
    <row r="22" spans="1:4" ht="23.25" x14ac:dyDescent="0.5">
      <c r="A22" s="694" t="s">
        <v>1367</v>
      </c>
      <c r="B22" s="731" t="s">
        <v>2393</v>
      </c>
      <c r="C22" s="732"/>
      <c r="D22" s="703">
        <v>2600</v>
      </c>
    </row>
    <row r="23" spans="1:4" ht="23.25" x14ac:dyDescent="0.5">
      <c r="A23" s="694" t="s">
        <v>1357</v>
      </c>
      <c r="B23" s="731" t="s">
        <v>2394</v>
      </c>
      <c r="C23" s="732"/>
      <c r="D23" s="703">
        <v>2600</v>
      </c>
    </row>
    <row r="24" spans="1:4" ht="23.25" x14ac:dyDescent="0.45">
      <c r="A24" s="685">
        <v>52010070</v>
      </c>
      <c r="B24" s="686" t="s">
        <v>106</v>
      </c>
      <c r="C24" s="686"/>
      <c r="D24" s="687">
        <v>54000</v>
      </c>
    </row>
  </sheetData>
  <mergeCells count="8">
    <mergeCell ref="B21:C21"/>
    <mergeCell ref="B22:C22"/>
    <mergeCell ref="B23:C23"/>
    <mergeCell ref="A1:D1"/>
    <mergeCell ref="A2:D2"/>
    <mergeCell ref="A3:D3"/>
    <mergeCell ref="B6:C6"/>
    <mergeCell ref="B7:C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E271-5D70-4EBC-AB41-00972A7A77A7}">
  <sheetPr>
    <tabColor rgb="FFFFEFEF"/>
  </sheetPr>
  <dimension ref="A1:D24"/>
  <sheetViews>
    <sheetView zoomScale="70" zoomScaleNormal="70" workbookViewId="0">
      <pane xSplit="3" ySplit="6" topLeftCell="D7" activePane="bottomRight" state="frozen"/>
      <selection activeCell="L22" sqref="L22"/>
      <selection pane="topRight" activeCell="L22" sqref="L22"/>
      <selection pane="bottomLeft" activeCell="L22" sqref="L22"/>
      <selection pane="bottomRight" activeCell="J7" sqref="J7"/>
    </sheetView>
  </sheetViews>
  <sheetFormatPr defaultRowHeight="22.5" x14ac:dyDescent="0.45"/>
  <cols>
    <col min="1" max="1" width="18" style="390" customWidth="1"/>
    <col min="2" max="2" width="9.140625" style="390"/>
    <col min="3" max="3" width="30.5703125" style="390" customWidth="1"/>
    <col min="4" max="4" width="22" style="390" customWidth="1"/>
    <col min="5" max="16384" width="9.140625" style="302"/>
  </cols>
  <sheetData>
    <row r="1" spans="1:4" ht="26.25" x14ac:dyDescent="0.55000000000000004">
      <c r="A1" s="721" t="s">
        <v>2288</v>
      </c>
      <c r="B1" s="721"/>
      <c r="C1" s="721"/>
      <c r="D1" s="721"/>
    </row>
    <row r="2" spans="1:4" ht="26.25" x14ac:dyDescent="0.55000000000000004">
      <c r="A2" s="721" t="s">
        <v>2382</v>
      </c>
      <c r="B2" s="721"/>
      <c r="C2" s="721"/>
      <c r="D2" s="721"/>
    </row>
    <row r="3" spans="1:4" ht="26.25" x14ac:dyDescent="0.55000000000000004">
      <c r="A3" s="721" t="s">
        <v>886</v>
      </c>
      <c r="B3" s="721"/>
      <c r="C3" s="721"/>
      <c r="D3" s="721"/>
    </row>
    <row r="4" spans="1:4" ht="25.5" x14ac:dyDescent="0.5">
      <c r="A4" s="309" t="s">
        <v>887</v>
      </c>
      <c r="B4" s="391"/>
      <c r="C4" s="391"/>
      <c r="D4" s="392"/>
    </row>
    <row r="5" spans="1:4" ht="25.5" x14ac:dyDescent="0.5">
      <c r="A5" s="309" t="s">
        <v>888</v>
      </c>
      <c r="B5" s="396"/>
      <c r="C5" s="396"/>
      <c r="D5" s="313"/>
    </row>
    <row r="6" spans="1:4" ht="23.25" x14ac:dyDescent="0.35">
      <c r="A6" s="683" t="s">
        <v>0</v>
      </c>
      <c r="B6" s="733"/>
      <c r="C6" s="733"/>
      <c r="D6" s="684" t="s">
        <v>2376</v>
      </c>
    </row>
    <row r="7" spans="1:4" ht="23.25" x14ac:dyDescent="0.45">
      <c r="A7" s="685">
        <v>52010030</v>
      </c>
      <c r="B7" s="686" t="s">
        <v>102</v>
      </c>
      <c r="C7" s="686"/>
      <c r="D7" s="687">
        <v>10000</v>
      </c>
    </row>
    <row r="8" spans="1:4" ht="23.25" x14ac:dyDescent="0.45">
      <c r="A8" s="685">
        <v>52010990</v>
      </c>
      <c r="B8" s="686" t="s">
        <v>107</v>
      </c>
      <c r="C8" s="686"/>
      <c r="D8" s="687">
        <v>8400</v>
      </c>
    </row>
    <row r="9" spans="1:4" ht="23.25" x14ac:dyDescent="0.45">
      <c r="A9" s="685">
        <v>52020030</v>
      </c>
      <c r="B9" s="686" t="s">
        <v>122</v>
      </c>
      <c r="C9" s="686"/>
      <c r="D9" s="687">
        <v>10000</v>
      </c>
    </row>
    <row r="10" spans="1:4" ht="23.25" x14ac:dyDescent="0.45">
      <c r="A10" s="688">
        <v>52021010</v>
      </c>
      <c r="B10" s="689" t="s">
        <v>124</v>
      </c>
      <c r="C10" s="689"/>
      <c r="D10" s="690">
        <v>55800</v>
      </c>
    </row>
    <row r="11" spans="1:4" ht="23.25" x14ac:dyDescent="0.45">
      <c r="A11" s="688">
        <v>52021020</v>
      </c>
      <c r="B11" s="689" t="s">
        <v>125</v>
      </c>
      <c r="C11" s="689"/>
      <c r="D11" s="690">
        <v>57000</v>
      </c>
    </row>
    <row r="12" spans="1:4" ht="23.25" x14ac:dyDescent="0.45">
      <c r="A12" s="685">
        <v>52022020</v>
      </c>
      <c r="B12" s="686" t="s">
        <v>127</v>
      </c>
      <c r="C12" s="686"/>
      <c r="D12" s="687">
        <v>10000</v>
      </c>
    </row>
    <row r="13" spans="1:4" ht="23.25" x14ac:dyDescent="0.45">
      <c r="A13" s="685">
        <v>52022030</v>
      </c>
      <c r="B13" s="686" t="s">
        <v>128</v>
      </c>
      <c r="C13" s="686"/>
      <c r="D13" s="687">
        <v>8000</v>
      </c>
    </row>
    <row r="14" spans="1:4" ht="23.25" x14ac:dyDescent="0.45">
      <c r="A14" s="685">
        <v>52022050</v>
      </c>
      <c r="B14" s="686" t="s">
        <v>130</v>
      </c>
      <c r="C14" s="686"/>
      <c r="D14" s="687">
        <v>10700</v>
      </c>
    </row>
    <row r="15" spans="1:4" ht="23.25" x14ac:dyDescent="0.45">
      <c r="A15" s="685">
        <v>53010090</v>
      </c>
      <c r="B15" s="686" t="s">
        <v>148</v>
      </c>
      <c r="C15" s="686"/>
      <c r="D15" s="687">
        <v>30000</v>
      </c>
    </row>
    <row r="16" spans="1:4" ht="23.25" x14ac:dyDescent="0.45">
      <c r="A16" s="685">
        <v>53030010</v>
      </c>
      <c r="B16" s="686" t="s">
        <v>163</v>
      </c>
      <c r="C16" s="686"/>
      <c r="D16" s="687">
        <v>30000</v>
      </c>
    </row>
    <row r="17" spans="1:4" ht="23.25" x14ac:dyDescent="0.45">
      <c r="A17" s="685">
        <v>53032990</v>
      </c>
      <c r="B17" s="686" t="s">
        <v>175</v>
      </c>
      <c r="C17" s="686"/>
      <c r="D17" s="687">
        <v>4500</v>
      </c>
    </row>
    <row r="18" spans="1:4" ht="23.25" x14ac:dyDescent="0.45">
      <c r="A18" s="685">
        <v>53039010</v>
      </c>
      <c r="B18" s="686" t="s">
        <v>188</v>
      </c>
      <c r="C18" s="686"/>
      <c r="D18" s="687">
        <v>221595.23</v>
      </c>
    </row>
    <row r="19" spans="1:4" ht="23.25" x14ac:dyDescent="0.45">
      <c r="A19" s="685">
        <v>53039990</v>
      </c>
      <c r="B19" s="686" t="s">
        <v>190</v>
      </c>
      <c r="C19" s="686"/>
      <c r="D19" s="687">
        <v>10000</v>
      </c>
    </row>
    <row r="20" spans="1:4" ht="23.25" x14ac:dyDescent="0.45">
      <c r="A20" s="685">
        <v>53051090</v>
      </c>
      <c r="B20" s="686" t="s">
        <v>203</v>
      </c>
      <c r="C20" s="686"/>
      <c r="D20" s="687">
        <v>10000</v>
      </c>
    </row>
    <row r="21" spans="1:4" ht="23.25" x14ac:dyDescent="0.5">
      <c r="A21" s="694" t="s">
        <v>1362</v>
      </c>
      <c r="B21" s="731" t="s">
        <v>2392</v>
      </c>
      <c r="C21" s="732"/>
      <c r="D21" s="703">
        <v>2600</v>
      </c>
    </row>
    <row r="22" spans="1:4" ht="23.25" x14ac:dyDescent="0.5">
      <c r="A22" s="694" t="s">
        <v>1367</v>
      </c>
      <c r="B22" s="731" t="s">
        <v>2393</v>
      </c>
      <c r="C22" s="732"/>
      <c r="D22" s="703">
        <v>2600</v>
      </c>
    </row>
    <row r="23" spans="1:4" ht="23.25" x14ac:dyDescent="0.5">
      <c r="A23" s="694" t="s">
        <v>1357</v>
      </c>
      <c r="B23" s="731" t="s">
        <v>2394</v>
      </c>
      <c r="C23" s="732"/>
      <c r="D23" s="703">
        <v>2600</v>
      </c>
    </row>
    <row r="24" spans="1:4" ht="23.25" x14ac:dyDescent="0.45">
      <c r="A24" s="685">
        <v>52010070</v>
      </c>
      <c r="B24" s="686" t="s">
        <v>106</v>
      </c>
      <c r="C24" s="686"/>
      <c r="D24" s="687">
        <v>54000</v>
      </c>
    </row>
  </sheetData>
  <mergeCells count="7">
    <mergeCell ref="B21:C21"/>
    <mergeCell ref="B22:C22"/>
    <mergeCell ref="B23:C23"/>
    <mergeCell ref="A1:D1"/>
    <mergeCell ref="A2:D2"/>
    <mergeCell ref="A3:D3"/>
    <mergeCell ref="B6:C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4C7F-11F5-4FE7-8362-5330F7C6267D}">
  <sheetPr>
    <tabColor rgb="FFFFEFEF"/>
  </sheetPr>
  <dimension ref="A1:AV33"/>
  <sheetViews>
    <sheetView tabSelected="1" zoomScaleNormal="100" workbookViewId="0">
      <pane xSplit="3" ySplit="4" topLeftCell="D27" activePane="bottomRight" state="frozen"/>
      <selection activeCell="L22" sqref="L22"/>
      <selection pane="topRight" activeCell="L22" sqref="L22"/>
      <selection pane="bottomLeft" activeCell="L22" sqref="L22"/>
      <selection pane="bottomRight" activeCell="G28" sqref="G28"/>
    </sheetView>
  </sheetViews>
  <sheetFormatPr defaultRowHeight="22.5" x14ac:dyDescent="0.45"/>
  <cols>
    <col min="1" max="1" width="18" style="390" customWidth="1"/>
    <col min="2" max="2" width="9.140625" style="390"/>
    <col min="3" max="3" width="31.28515625" style="390" customWidth="1"/>
    <col min="4" max="4" width="17.5703125" style="390" customWidth="1"/>
    <col min="5" max="5" width="16.140625" style="603" customWidth="1"/>
    <col min="6" max="10" width="22.7109375" style="603" customWidth="1"/>
    <col min="11" max="23" width="22.7109375" style="302" customWidth="1"/>
    <col min="24" max="16384" width="9.140625" style="302"/>
  </cols>
  <sheetData>
    <row r="1" spans="1:48" ht="26.25" x14ac:dyDescent="0.55000000000000004">
      <c r="A1" s="721" t="s">
        <v>2288</v>
      </c>
      <c r="B1" s="721"/>
      <c r="C1" s="721"/>
      <c r="D1" s="721"/>
    </row>
    <row r="2" spans="1:48" ht="26.25" x14ac:dyDescent="0.55000000000000004">
      <c r="A2" s="721" t="s">
        <v>2382</v>
      </c>
      <c r="B2" s="721"/>
      <c r="C2" s="721"/>
      <c r="D2" s="721"/>
    </row>
    <row r="3" spans="1:48" ht="26.25" x14ac:dyDescent="0.55000000000000004">
      <c r="A3" s="721" t="s">
        <v>886</v>
      </c>
      <c r="B3" s="721"/>
      <c r="C3" s="721"/>
      <c r="D3" s="721"/>
    </row>
    <row r="4" spans="1:48" ht="23.25" x14ac:dyDescent="0.35">
      <c r="A4" s="683" t="s">
        <v>0</v>
      </c>
      <c r="B4" s="733"/>
      <c r="C4" s="733"/>
      <c r="D4" s="684" t="s">
        <v>2368</v>
      </c>
      <c r="E4" s="827"/>
      <c r="F4" s="830" t="s">
        <v>2395</v>
      </c>
      <c r="G4" s="827"/>
      <c r="H4" s="827"/>
      <c r="I4" s="827"/>
      <c r="J4" s="82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</row>
    <row r="5" spans="1:48" ht="23.25" x14ac:dyDescent="0.45">
      <c r="A5" s="685">
        <v>52010030</v>
      </c>
      <c r="B5" s="686" t="s">
        <v>102</v>
      </c>
      <c r="C5" s="686"/>
      <c r="D5" s="687">
        <v>30000</v>
      </c>
      <c r="E5" s="829">
        <v>0</v>
      </c>
      <c r="F5" s="827">
        <v>0</v>
      </c>
      <c r="G5" s="827"/>
      <c r="H5" s="827"/>
      <c r="I5" s="827"/>
      <c r="J5" s="82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</row>
    <row r="6" spans="1:48" s="619" customFormat="1" ht="23.25" x14ac:dyDescent="0.45">
      <c r="A6" s="688">
        <v>52012060</v>
      </c>
      <c r="B6" s="689" t="s">
        <v>114</v>
      </c>
      <c r="C6" s="689"/>
      <c r="D6" s="690">
        <v>4600</v>
      </c>
      <c r="E6" s="827">
        <v>0</v>
      </c>
      <c r="F6" s="827">
        <v>0</v>
      </c>
      <c r="G6" s="828"/>
      <c r="H6" s="828"/>
      <c r="I6" s="828"/>
      <c r="J6" s="828"/>
      <c r="K6" s="691"/>
      <c r="L6" s="691"/>
      <c r="M6" s="691"/>
      <c r="N6" s="691"/>
      <c r="O6" s="691"/>
      <c r="P6" s="691"/>
      <c r="Q6" s="691"/>
      <c r="R6" s="691"/>
      <c r="S6" s="691"/>
      <c r="T6" s="691"/>
      <c r="U6" s="691"/>
      <c r="V6" s="691"/>
      <c r="W6" s="691"/>
      <c r="X6" s="633"/>
      <c r="Y6" s="633"/>
      <c r="Z6" s="633"/>
      <c r="AA6" s="633"/>
      <c r="AB6" s="633"/>
      <c r="AC6" s="633"/>
      <c r="AD6" s="633"/>
      <c r="AE6" s="633"/>
      <c r="AF6" s="633"/>
      <c r="AG6" s="633"/>
      <c r="AH6" s="633"/>
      <c r="AI6" s="633"/>
      <c r="AJ6" s="633"/>
      <c r="AK6" s="633"/>
      <c r="AL6" s="633"/>
      <c r="AM6" s="633"/>
      <c r="AN6" s="633"/>
      <c r="AO6" s="633"/>
      <c r="AP6" s="633"/>
      <c r="AQ6" s="633"/>
      <c r="AR6" s="633"/>
      <c r="AS6" s="633"/>
      <c r="AT6" s="633"/>
      <c r="AU6" s="633"/>
      <c r="AV6" s="633"/>
    </row>
    <row r="7" spans="1:48" s="619" customFormat="1" ht="23.25" x14ac:dyDescent="0.5">
      <c r="A7" s="692">
        <v>52012070</v>
      </c>
      <c r="B7" s="689" t="s">
        <v>115</v>
      </c>
      <c r="C7" s="689"/>
      <c r="D7" s="690">
        <f>12000+4800+4800</f>
        <v>21600</v>
      </c>
      <c r="E7" s="827">
        <v>0</v>
      </c>
      <c r="F7" s="827">
        <v>0</v>
      </c>
      <c r="G7" s="828"/>
      <c r="H7" s="828"/>
      <c r="I7" s="828"/>
      <c r="J7" s="828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33"/>
      <c r="Y7" s="633"/>
      <c r="Z7" s="633"/>
      <c r="AA7" s="633"/>
      <c r="AB7" s="633"/>
      <c r="AC7" s="633"/>
      <c r="AD7" s="633"/>
      <c r="AE7" s="633"/>
      <c r="AF7" s="633"/>
      <c r="AG7" s="633"/>
      <c r="AH7" s="633"/>
      <c r="AI7" s="633"/>
      <c r="AJ7" s="633"/>
      <c r="AK7" s="633"/>
      <c r="AL7" s="633"/>
      <c r="AM7" s="633"/>
      <c r="AN7" s="633"/>
      <c r="AO7" s="633"/>
      <c r="AP7" s="633"/>
      <c r="AQ7" s="633"/>
      <c r="AR7" s="633"/>
      <c r="AS7" s="633"/>
      <c r="AT7" s="633"/>
      <c r="AU7" s="633"/>
      <c r="AV7" s="633"/>
    </row>
    <row r="8" spans="1:48" ht="23.25" x14ac:dyDescent="0.45">
      <c r="A8" s="685">
        <v>52020030</v>
      </c>
      <c r="B8" s="686" t="s">
        <v>122</v>
      </c>
      <c r="C8" s="686"/>
      <c r="D8" s="687">
        <v>10000</v>
      </c>
      <c r="E8" s="827">
        <v>0</v>
      </c>
      <c r="F8" s="827">
        <v>0</v>
      </c>
      <c r="G8" s="827"/>
      <c r="H8" s="827"/>
      <c r="I8" s="827"/>
      <c r="J8" s="827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07"/>
    </row>
    <row r="9" spans="1:48" ht="23.25" x14ac:dyDescent="0.45">
      <c r="A9" s="685">
        <v>52020990</v>
      </c>
      <c r="B9" s="686" t="s">
        <v>123</v>
      </c>
      <c r="C9" s="686"/>
      <c r="D9" s="687">
        <v>15000</v>
      </c>
      <c r="E9" s="827">
        <v>0</v>
      </c>
      <c r="F9" s="827">
        <v>0</v>
      </c>
      <c r="G9" s="827"/>
      <c r="H9" s="827"/>
      <c r="I9" s="827"/>
      <c r="J9" s="827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7"/>
      <c r="V9" s="607"/>
      <c r="W9" s="607"/>
    </row>
    <row r="10" spans="1:48" ht="23.25" x14ac:dyDescent="0.45">
      <c r="A10" s="688">
        <v>52021010</v>
      </c>
      <c r="B10" s="689" t="s">
        <v>124</v>
      </c>
      <c r="C10" s="689"/>
      <c r="D10" s="690">
        <v>74400</v>
      </c>
      <c r="E10" s="827">
        <v>0</v>
      </c>
      <c r="F10" s="827">
        <v>0</v>
      </c>
      <c r="G10" s="827"/>
      <c r="H10" s="827"/>
      <c r="I10" s="827"/>
      <c r="J10" s="82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</row>
    <row r="11" spans="1:48" ht="23.25" x14ac:dyDescent="0.45">
      <c r="A11" s="688">
        <v>52021020</v>
      </c>
      <c r="B11" s="689" t="s">
        <v>125</v>
      </c>
      <c r="C11" s="689"/>
      <c r="D11" s="690">
        <v>76000</v>
      </c>
      <c r="E11" s="827">
        <v>2570</v>
      </c>
      <c r="F11" s="827">
        <f>SUM(D11-E11)</f>
        <v>73430</v>
      </c>
      <c r="G11" s="827"/>
      <c r="H11" s="827"/>
      <c r="I11" s="827"/>
      <c r="J11" s="82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</row>
    <row r="12" spans="1:48" ht="23.25" x14ac:dyDescent="0.45">
      <c r="A12" s="685">
        <v>52022020</v>
      </c>
      <c r="B12" s="686" t="s">
        <v>127</v>
      </c>
      <c r="C12" s="686"/>
      <c r="D12" s="687">
        <v>25000</v>
      </c>
      <c r="E12" s="829">
        <v>0</v>
      </c>
      <c r="F12" s="827">
        <v>0</v>
      </c>
      <c r="G12" s="827"/>
      <c r="H12" s="827"/>
      <c r="I12" s="827"/>
      <c r="J12" s="827"/>
      <c r="K12" s="607"/>
      <c r="L12" s="607"/>
      <c r="M12" s="607"/>
      <c r="N12" s="607"/>
      <c r="O12" s="607"/>
      <c r="P12" s="607"/>
      <c r="Q12" s="607"/>
      <c r="R12" s="607"/>
      <c r="S12" s="607"/>
      <c r="T12" s="607"/>
      <c r="U12" s="607"/>
      <c r="V12" s="607"/>
      <c r="W12" s="607"/>
    </row>
    <row r="13" spans="1:48" ht="23.25" x14ac:dyDescent="0.45">
      <c r="A13" s="685">
        <v>52022030</v>
      </c>
      <c r="B13" s="686" t="s">
        <v>128</v>
      </c>
      <c r="C13" s="686"/>
      <c r="D13" s="687">
        <v>50000</v>
      </c>
      <c r="E13" s="827">
        <v>0</v>
      </c>
      <c r="F13" s="827">
        <v>0</v>
      </c>
      <c r="G13" s="827"/>
      <c r="H13" s="827"/>
      <c r="I13" s="827"/>
      <c r="J13" s="82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</row>
    <row r="14" spans="1:48" ht="23.25" x14ac:dyDescent="0.45">
      <c r="A14" s="685">
        <v>52022050</v>
      </c>
      <c r="B14" s="686" t="s">
        <v>130</v>
      </c>
      <c r="C14" s="686"/>
      <c r="D14" s="687">
        <v>15000</v>
      </c>
      <c r="E14" s="827">
        <v>0</v>
      </c>
      <c r="F14" s="827">
        <v>0</v>
      </c>
      <c r="G14" s="827"/>
      <c r="H14" s="827"/>
      <c r="I14" s="827"/>
      <c r="J14" s="82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</row>
    <row r="15" spans="1:48" ht="23.25" x14ac:dyDescent="0.45">
      <c r="A15" s="685">
        <v>52029010</v>
      </c>
      <c r="B15" s="686" t="s">
        <v>133</v>
      </c>
      <c r="C15" s="686"/>
      <c r="D15" s="687">
        <v>70000</v>
      </c>
      <c r="E15" s="827">
        <v>0</v>
      </c>
      <c r="F15" s="827">
        <v>0</v>
      </c>
      <c r="G15" s="827"/>
      <c r="H15" s="827"/>
      <c r="I15" s="827"/>
      <c r="J15" s="827"/>
      <c r="K15" s="607"/>
      <c r="L15" s="607"/>
      <c r="M15" s="607"/>
      <c r="N15" s="607"/>
      <c r="O15" s="607"/>
      <c r="P15" s="607"/>
      <c r="Q15" s="607"/>
      <c r="R15" s="607"/>
      <c r="S15" s="607"/>
      <c r="T15" s="607"/>
      <c r="U15" s="607"/>
      <c r="V15" s="607"/>
      <c r="W15" s="607"/>
    </row>
    <row r="16" spans="1:48" ht="23.25" x14ac:dyDescent="0.45">
      <c r="A16" s="685">
        <v>53030010</v>
      </c>
      <c r="B16" s="686" t="s">
        <v>163</v>
      </c>
      <c r="C16" s="686"/>
      <c r="D16" s="687">
        <v>30000</v>
      </c>
      <c r="E16" s="827">
        <v>0</v>
      </c>
      <c r="F16" s="827">
        <v>0</v>
      </c>
      <c r="G16" s="827"/>
      <c r="H16" s="827"/>
      <c r="I16" s="827"/>
      <c r="J16" s="827"/>
      <c r="K16" s="607"/>
      <c r="L16" s="607"/>
      <c r="M16" s="607"/>
      <c r="N16" s="607"/>
      <c r="O16" s="607"/>
      <c r="P16" s="607"/>
      <c r="Q16" s="607"/>
      <c r="R16" s="607"/>
      <c r="S16" s="607"/>
      <c r="T16" s="607"/>
      <c r="U16" s="607"/>
      <c r="V16" s="607"/>
      <c r="W16" s="607"/>
    </row>
    <row r="17" spans="1:23" ht="23.25" x14ac:dyDescent="0.45">
      <c r="A17" s="685">
        <v>53031010</v>
      </c>
      <c r="B17" s="731" t="s">
        <v>165</v>
      </c>
      <c r="C17" s="732"/>
      <c r="D17" s="687">
        <v>20000</v>
      </c>
      <c r="E17" s="827">
        <v>0</v>
      </c>
      <c r="F17" s="827">
        <v>0</v>
      </c>
      <c r="G17" s="827"/>
      <c r="H17" s="827"/>
      <c r="I17" s="827"/>
      <c r="J17" s="827"/>
      <c r="K17" s="607"/>
      <c r="L17" s="607"/>
      <c r="M17" s="607"/>
      <c r="N17" s="607"/>
      <c r="O17" s="607"/>
      <c r="P17" s="607"/>
      <c r="Q17" s="607"/>
      <c r="R17" s="607"/>
      <c r="S17" s="607"/>
      <c r="T17" s="607"/>
      <c r="U17" s="607"/>
      <c r="V17" s="607"/>
      <c r="W17" s="607"/>
    </row>
    <row r="18" spans="1:23" ht="23.25" x14ac:dyDescent="0.45">
      <c r="A18" s="685">
        <v>53031020</v>
      </c>
      <c r="B18" s="686" t="s">
        <v>166</v>
      </c>
      <c r="C18" s="686"/>
      <c r="D18" s="687">
        <v>80000</v>
      </c>
      <c r="E18" s="827">
        <v>0</v>
      </c>
      <c r="F18" s="827">
        <v>0</v>
      </c>
      <c r="G18" s="827"/>
      <c r="H18" s="827"/>
      <c r="I18" s="827"/>
      <c r="J18" s="82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</row>
    <row r="19" spans="1:23" ht="23.25" x14ac:dyDescent="0.45">
      <c r="A19" s="685">
        <v>53031030</v>
      </c>
      <c r="B19" s="731" t="s">
        <v>167</v>
      </c>
      <c r="C19" s="732"/>
      <c r="D19" s="693">
        <v>485000</v>
      </c>
      <c r="E19" s="827">
        <v>0</v>
      </c>
      <c r="F19" s="827">
        <v>0</v>
      </c>
      <c r="G19" s="827"/>
      <c r="H19" s="827"/>
      <c r="I19" s="827"/>
      <c r="J19" s="827"/>
      <c r="K19" s="607"/>
      <c r="L19" s="607"/>
      <c r="M19" s="607"/>
      <c r="N19" s="607"/>
      <c r="O19" s="607"/>
      <c r="P19" s="607"/>
      <c r="Q19" s="607"/>
      <c r="R19" s="607"/>
      <c r="S19" s="607"/>
      <c r="T19" s="607"/>
      <c r="U19" s="607"/>
      <c r="V19" s="607"/>
      <c r="W19" s="607"/>
    </row>
    <row r="20" spans="1:23" ht="23.25" x14ac:dyDescent="0.45">
      <c r="A20" s="685">
        <v>53032010</v>
      </c>
      <c r="B20" s="686" t="s">
        <v>168</v>
      </c>
      <c r="C20" s="686"/>
      <c r="D20" s="687">
        <v>9000</v>
      </c>
      <c r="E20" s="827">
        <v>0</v>
      </c>
      <c r="F20" s="827">
        <v>0</v>
      </c>
      <c r="G20" s="827"/>
      <c r="H20" s="827"/>
      <c r="I20" s="827"/>
      <c r="J20" s="827"/>
      <c r="K20" s="607"/>
      <c r="L20" s="607"/>
      <c r="M20" s="607"/>
      <c r="N20" s="607"/>
      <c r="O20" s="607"/>
      <c r="P20" s="607"/>
      <c r="Q20" s="607"/>
      <c r="R20" s="607"/>
      <c r="S20" s="607"/>
      <c r="T20" s="607"/>
      <c r="U20" s="607"/>
      <c r="V20" s="607"/>
      <c r="W20" s="607"/>
    </row>
    <row r="21" spans="1:23" ht="23.25" x14ac:dyDescent="0.45">
      <c r="A21" s="685">
        <v>53032020</v>
      </c>
      <c r="B21" s="686" t="s">
        <v>169</v>
      </c>
      <c r="C21" s="686"/>
      <c r="D21" s="687">
        <v>20000</v>
      </c>
      <c r="E21" s="827">
        <v>0</v>
      </c>
      <c r="F21" s="827">
        <v>0</v>
      </c>
      <c r="G21" s="827"/>
      <c r="H21" s="827"/>
      <c r="I21" s="827"/>
      <c r="J21" s="82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</row>
    <row r="22" spans="1:23" ht="23.25" x14ac:dyDescent="0.45">
      <c r="A22" s="685">
        <v>53032060</v>
      </c>
      <c r="B22" s="686" t="s">
        <v>172</v>
      </c>
      <c r="C22" s="686"/>
      <c r="D22" s="687">
        <v>20000</v>
      </c>
      <c r="E22" s="827">
        <v>0</v>
      </c>
      <c r="F22" s="827">
        <v>0</v>
      </c>
      <c r="G22" s="827"/>
      <c r="H22" s="827"/>
      <c r="I22" s="827"/>
      <c r="J22" s="827"/>
      <c r="K22" s="607"/>
      <c r="L22" s="607"/>
      <c r="M22" s="607"/>
      <c r="N22" s="607"/>
      <c r="O22" s="607"/>
      <c r="P22" s="607"/>
      <c r="Q22" s="607"/>
      <c r="R22" s="607"/>
      <c r="S22" s="607"/>
      <c r="T22" s="607"/>
      <c r="U22" s="607"/>
      <c r="V22" s="607"/>
      <c r="W22" s="607"/>
    </row>
    <row r="23" spans="1:23" ht="23.25" x14ac:dyDescent="0.45">
      <c r="A23" s="685">
        <v>53032080</v>
      </c>
      <c r="B23" s="686" t="s">
        <v>174</v>
      </c>
      <c r="C23" s="686"/>
      <c r="D23" s="693">
        <v>8000</v>
      </c>
      <c r="E23" s="827">
        <v>0</v>
      </c>
      <c r="F23" s="827">
        <v>0</v>
      </c>
      <c r="G23" s="827"/>
      <c r="H23" s="827"/>
      <c r="I23" s="827"/>
      <c r="J23" s="827"/>
      <c r="K23" s="607"/>
      <c r="L23" s="607"/>
      <c r="M23" s="607"/>
      <c r="N23" s="607"/>
      <c r="O23" s="607"/>
      <c r="P23" s="607"/>
      <c r="Q23" s="607"/>
      <c r="R23" s="607"/>
      <c r="S23" s="607"/>
      <c r="T23" s="607"/>
      <c r="U23" s="607"/>
      <c r="V23" s="607"/>
      <c r="W23" s="607"/>
    </row>
    <row r="24" spans="1:23" ht="23.25" x14ac:dyDescent="0.45">
      <c r="A24" s="685">
        <v>53034010</v>
      </c>
      <c r="B24" s="686" t="s">
        <v>184</v>
      </c>
      <c r="C24" s="686"/>
      <c r="D24" s="687">
        <v>284400</v>
      </c>
      <c r="E24" s="827">
        <v>0</v>
      </c>
      <c r="F24" s="827">
        <v>0</v>
      </c>
      <c r="G24" s="827"/>
      <c r="H24" s="827"/>
      <c r="I24" s="827"/>
      <c r="J24" s="827"/>
      <c r="K24" s="607"/>
      <c r="L24" s="607"/>
      <c r="M24" s="607"/>
      <c r="N24" s="607"/>
      <c r="O24" s="607"/>
      <c r="P24" s="607"/>
      <c r="Q24" s="607"/>
      <c r="R24" s="607"/>
      <c r="S24" s="607"/>
      <c r="T24" s="607"/>
      <c r="U24" s="607"/>
      <c r="V24" s="607"/>
      <c r="W24" s="607"/>
    </row>
    <row r="25" spans="1:23" ht="23.25" x14ac:dyDescent="0.45">
      <c r="A25" s="685">
        <v>53034030</v>
      </c>
      <c r="B25" s="686" t="s">
        <v>186</v>
      </c>
      <c r="C25" s="686"/>
      <c r="D25" s="687">
        <v>30000</v>
      </c>
      <c r="E25" s="827">
        <v>0</v>
      </c>
      <c r="F25" s="827">
        <v>0</v>
      </c>
      <c r="G25" s="827"/>
      <c r="H25" s="827"/>
      <c r="I25" s="827"/>
      <c r="J25" s="827"/>
      <c r="K25" s="607"/>
      <c r="L25" s="607"/>
      <c r="M25" s="607"/>
      <c r="N25" s="607"/>
      <c r="O25" s="607"/>
      <c r="P25" s="607"/>
      <c r="Q25" s="607"/>
      <c r="R25" s="607"/>
      <c r="S25" s="607"/>
      <c r="T25" s="607"/>
      <c r="U25" s="607"/>
      <c r="V25" s="607"/>
      <c r="W25" s="607"/>
    </row>
    <row r="26" spans="1:23" ht="23.25" x14ac:dyDescent="0.45">
      <c r="A26" s="685">
        <v>53034040</v>
      </c>
      <c r="B26" s="686" t="s">
        <v>187</v>
      </c>
      <c r="C26" s="686"/>
      <c r="D26" s="687">
        <v>50000</v>
      </c>
      <c r="E26" s="827">
        <v>0</v>
      </c>
      <c r="F26" s="827">
        <v>0</v>
      </c>
      <c r="G26" s="827"/>
      <c r="H26" s="827"/>
      <c r="I26" s="827"/>
      <c r="J26" s="82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</row>
    <row r="27" spans="1:23" ht="23.25" x14ac:dyDescent="0.45">
      <c r="A27" s="685">
        <v>53039010</v>
      </c>
      <c r="B27" s="686" t="s">
        <v>188</v>
      </c>
      <c r="C27" s="686"/>
      <c r="D27" s="687">
        <v>150000</v>
      </c>
      <c r="E27" s="827">
        <v>0</v>
      </c>
      <c r="F27" s="827">
        <v>0</v>
      </c>
      <c r="G27" s="827"/>
      <c r="H27" s="827"/>
      <c r="I27" s="827"/>
      <c r="J27" s="827"/>
      <c r="K27" s="607"/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7"/>
      <c r="W27" s="607"/>
    </row>
    <row r="28" spans="1:23" ht="23.25" x14ac:dyDescent="0.45">
      <c r="A28" s="685">
        <v>53039990</v>
      </c>
      <c r="B28" s="686" t="s">
        <v>190</v>
      </c>
      <c r="C28" s="686"/>
      <c r="D28" s="687">
        <v>10000</v>
      </c>
      <c r="E28" s="827">
        <v>0</v>
      </c>
      <c r="F28" s="827">
        <v>0</v>
      </c>
      <c r="G28" s="827"/>
      <c r="H28" s="827"/>
      <c r="I28" s="827"/>
      <c r="J28" s="827"/>
      <c r="K28" s="607"/>
      <c r="L28" s="607"/>
      <c r="M28" s="607"/>
      <c r="N28" s="607"/>
      <c r="O28" s="607"/>
      <c r="P28" s="607"/>
      <c r="Q28" s="607"/>
      <c r="R28" s="607"/>
      <c r="S28" s="607"/>
      <c r="T28" s="607"/>
      <c r="U28" s="607"/>
      <c r="V28" s="607"/>
      <c r="W28" s="607"/>
    </row>
    <row r="29" spans="1:23" ht="23.25" x14ac:dyDescent="0.45">
      <c r="A29" s="685">
        <v>53062020</v>
      </c>
      <c r="B29" s="686" t="s">
        <v>227</v>
      </c>
      <c r="C29" s="686"/>
      <c r="D29" s="687">
        <v>60000</v>
      </c>
      <c r="E29" s="827">
        <v>0</v>
      </c>
      <c r="F29" s="827">
        <v>0</v>
      </c>
      <c r="G29" s="827"/>
      <c r="H29" s="827"/>
      <c r="I29" s="827"/>
      <c r="J29" s="827"/>
      <c r="K29" s="607"/>
      <c r="L29" s="607"/>
      <c r="M29" s="607"/>
      <c r="N29" s="607"/>
      <c r="O29" s="607"/>
      <c r="P29" s="607"/>
      <c r="Q29" s="607"/>
      <c r="R29" s="607"/>
      <c r="S29" s="607"/>
      <c r="T29" s="607"/>
      <c r="U29" s="607"/>
      <c r="V29" s="607"/>
      <c r="W29" s="607"/>
    </row>
    <row r="30" spans="1:23" ht="23.25" x14ac:dyDescent="0.45">
      <c r="A30" s="685">
        <v>53063010</v>
      </c>
      <c r="B30" s="731" t="s">
        <v>231</v>
      </c>
      <c r="C30" s="732"/>
      <c r="D30" s="687">
        <v>60000</v>
      </c>
      <c r="E30" s="827">
        <v>0</v>
      </c>
      <c r="F30" s="827">
        <v>0</v>
      </c>
      <c r="G30" s="827"/>
      <c r="H30" s="827"/>
      <c r="I30" s="827"/>
      <c r="J30" s="827"/>
      <c r="K30" s="607"/>
      <c r="L30" s="607"/>
      <c r="M30" s="607"/>
      <c r="N30" s="607"/>
      <c r="O30" s="607"/>
      <c r="P30" s="607"/>
      <c r="Q30" s="607"/>
      <c r="R30" s="607"/>
      <c r="S30" s="607"/>
      <c r="T30" s="607"/>
      <c r="U30" s="607"/>
      <c r="V30" s="607"/>
      <c r="W30" s="607"/>
    </row>
    <row r="31" spans="1:23" ht="23.25" x14ac:dyDescent="0.45">
      <c r="A31" s="685">
        <v>53064010</v>
      </c>
      <c r="B31" s="686" t="s">
        <v>232</v>
      </c>
      <c r="C31" s="686"/>
      <c r="D31" s="687">
        <v>280000</v>
      </c>
      <c r="E31" s="827">
        <v>0</v>
      </c>
      <c r="F31" s="827">
        <v>0</v>
      </c>
      <c r="G31" s="827"/>
      <c r="H31" s="827"/>
      <c r="I31" s="827"/>
      <c r="J31" s="82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7"/>
      <c r="W31" s="607"/>
    </row>
    <row r="32" spans="1:23" ht="23.25" x14ac:dyDescent="0.45">
      <c r="A32" s="685">
        <v>53069020</v>
      </c>
      <c r="B32" s="686" t="s">
        <v>246</v>
      </c>
      <c r="C32" s="686"/>
      <c r="D32" s="687">
        <v>2000</v>
      </c>
      <c r="E32" s="827">
        <v>0</v>
      </c>
      <c r="F32" s="827">
        <v>0</v>
      </c>
      <c r="G32" s="827"/>
      <c r="H32" s="827"/>
      <c r="I32" s="827"/>
      <c r="J32" s="82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</row>
    <row r="33" spans="1:23" ht="23.25" x14ac:dyDescent="0.45">
      <c r="A33" s="685">
        <v>53069990</v>
      </c>
      <c r="B33" s="686" t="s">
        <v>262</v>
      </c>
      <c r="C33" s="686"/>
      <c r="D33" s="687">
        <v>1000</v>
      </c>
      <c r="E33" s="827">
        <v>0</v>
      </c>
      <c r="F33" s="827">
        <v>0</v>
      </c>
      <c r="G33" s="827"/>
      <c r="H33" s="827"/>
      <c r="I33" s="827"/>
      <c r="J33" s="827"/>
      <c r="K33" s="607"/>
      <c r="L33" s="607"/>
      <c r="M33" s="607"/>
      <c r="N33" s="607"/>
      <c r="O33" s="607"/>
      <c r="P33" s="607"/>
      <c r="Q33" s="607"/>
      <c r="R33" s="607"/>
      <c r="S33" s="607"/>
      <c r="T33" s="607"/>
      <c r="U33" s="607"/>
      <c r="V33" s="607"/>
      <c r="W33" s="607"/>
    </row>
  </sheetData>
  <mergeCells count="7">
    <mergeCell ref="B17:C17"/>
    <mergeCell ref="B19:C19"/>
    <mergeCell ref="B30:C30"/>
    <mergeCell ref="A1:D1"/>
    <mergeCell ref="A2:D2"/>
    <mergeCell ref="A3:D3"/>
    <mergeCell ref="B4:C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4D62-D72A-4CBE-9517-C2FF91D1BE16}">
  <sheetPr>
    <tabColor rgb="FFFFEFEF"/>
  </sheetPr>
  <dimension ref="A1:AE310"/>
  <sheetViews>
    <sheetView zoomScale="80" zoomScaleNormal="80" workbookViewId="0">
      <pane xSplit="5" ySplit="8" topLeftCell="F9" activePane="bottomRight" state="frozen"/>
      <selection activeCell="L22" sqref="L22"/>
      <selection pane="topRight" activeCell="L22" sqref="L22"/>
      <selection pane="bottomLeft" activeCell="L22" sqref="L22"/>
      <selection pane="bottomRight" activeCell="G155" sqref="G155"/>
    </sheetView>
  </sheetViews>
  <sheetFormatPr defaultRowHeight="22.5" x14ac:dyDescent="0.45"/>
  <cols>
    <col min="1" max="1" width="18" style="390" customWidth="1"/>
    <col min="2" max="2" width="4.42578125" style="390" customWidth="1"/>
    <col min="3" max="3" width="3.28515625" style="390" customWidth="1"/>
    <col min="4" max="4" width="9.140625" style="390"/>
    <col min="5" max="5" width="43.5703125" style="390" customWidth="1"/>
    <col min="6" max="6" width="22.5703125" style="390" customWidth="1"/>
    <col min="7" max="14" width="16.85546875" style="390" customWidth="1"/>
    <col min="15" max="15" width="16.28515625" style="390" customWidth="1"/>
    <col min="16" max="19" width="16.85546875" style="390" customWidth="1"/>
    <col min="20" max="20" width="8.140625" style="390" customWidth="1"/>
    <col min="21" max="21" width="18.28515625" style="390" customWidth="1"/>
    <col min="22" max="22" width="16.85546875" style="468" customWidth="1"/>
    <col min="23" max="23" width="9.140625" style="302"/>
    <col min="24" max="24" width="20" style="302" customWidth="1"/>
    <col min="25" max="25" width="42.140625" style="302" customWidth="1"/>
    <col min="26" max="26" width="17.140625" style="302" customWidth="1"/>
    <col min="27" max="27" width="24.5703125" style="302" customWidth="1"/>
    <col min="28" max="28" width="9.140625" style="302"/>
    <col min="29" max="29" width="16.7109375" style="302" customWidth="1"/>
    <col min="30" max="30" width="9.140625" style="302"/>
    <col min="31" max="31" width="20.140625" style="302" customWidth="1"/>
    <col min="32" max="16384" width="9.140625" style="302"/>
  </cols>
  <sheetData>
    <row r="1" spans="1:22" ht="26.25" x14ac:dyDescent="0.55000000000000004">
      <c r="A1" s="721" t="s">
        <v>2288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389"/>
    </row>
    <row r="2" spans="1:22" ht="26.25" x14ac:dyDescent="0.55000000000000004">
      <c r="A2" s="721" t="s">
        <v>2382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  <c r="U2" s="721"/>
      <c r="V2" s="389"/>
    </row>
    <row r="3" spans="1:22" ht="26.25" x14ac:dyDescent="0.55000000000000004">
      <c r="A3" s="721" t="s">
        <v>886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389"/>
    </row>
    <row r="4" spans="1:22" ht="25.5" x14ac:dyDescent="0.5">
      <c r="A4" s="309" t="s">
        <v>887</v>
      </c>
      <c r="C4" s="391"/>
      <c r="D4" s="391"/>
      <c r="E4" s="391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07" t="s">
        <v>737</v>
      </c>
      <c r="U4" s="393" t="s">
        <v>738</v>
      </c>
      <c r="V4" s="394"/>
    </row>
    <row r="5" spans="1:22" ht="25.5" x14ac:dyDescent="0.5">
      <c r="A5" s="309" t="s">
        <v>888</v>
      </c>
      <c r="B5" s="395"/>
      <c r="C5" s="396"/>
      <c r="D5" s="396"/>
      <c r="E5" s="396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 t="s">
        <v>739</v>
      </c>
      <c r="U5" s="397" t="s">
        <v>740</v>
      </c>
      <c r="V5" s="398"/>
    </row>
    <row r="6" spans="1:22" ht="25.5" x14ac:dyDescent="0.5">
      <c r="A6" s="399" t="s">
        <v>741</v>
      </c>
      <c r="B6" s="736" t="s">
        <v>742</v>
      </c>
      <c r="C6" s="722"/>
      <c r="D6" s="722"/>
      <c r="E6" s="723"/>
      <c r="F6" s="400"/>
      <c r="G6" s="400"/>
      <c r="H6" s="400"/>
      <c r="I6" s="400"/>
      <c r="J6" s="400"/>
      <c r="K6" s="400"/>
      <c r="L6" s="401"/>
      <c r="M6" s="401"/>
      <c r="N6" s="401"/>
      <c r="O6" s="402"/>
      <c r="P6" s="400"/>
      <c r="Q6" s="400"/>
      <c r="R6" s="400"/>
      <c r="S6" s="400"/>
      <c r="T6" s="403"/>
      <c r="U6" s="404"/>
      <c r="V6" s="405"/>
    </row>
    <row r="7" spans="1:22" ht="25.5" x14ac:dyDescent="0.5">
      <c r="A7" s="406" t="s">
        <v>0</v>
      </c>
      <c r="B7" s="737" t="s">
        <v>746</v>
      </c>
      <c r="C7" s="724"/>
      <c r="D7" s="724"/>
      <c r="E7" s="725"/>
      <c r="F7" s="407" t="s">
        <v>2368</v>
      </c>
      <c r="G7" s="407" t="s">
        <v>2381</v>
      </c>
      <c r="H7" s="407" t="s">
        <v>2380</v>
      </c>
      <c r="I7" s="407" t="s">
        <v>2378</v>
      </c>
      <c r="J7" s="407" t="s">
        <v>2379</v>
      </c>
      <c r="K7" s="595" t="s">
        <v>2377</v>
      </c>
      <c r="L7" s="407" t="s">
        <v>2376</v>
      </c>
      <c r="M7" s="407" t="s">
        <v>2375</v>
      </c>
      <c r="N7" s="407" t="s">
        <v>889</v>
      </c>
      <c r="O7" s="408" t="s">
        <v>4</v>
      </c>
      <c r="P7" s="407" t="s">
        <v>889</v>
      </c>
      <c r="Q7" s="407" t="s">
        <v>889</v>
      </c>
      <c r="R7" s="407" t="s">
        <v>889</v>
      </c>
      <c r="S7" s="407" t="s">
        <v>889</v>
      </c>
      <c r="T7" s="408" t="s">
        <v>4</v>
      </c>
      <c r="U7" s="409" t="s">
        <v>4</v>
      </c>
      <c r="V7" s="410" t="s">
        <v>81</v>
      </c>
    </row>
    <row r="8" spans="1:22" ht="25.5" x14ac:dyDescent="0.5">
      <c r="A8" s="411"/>
      <c r="B8" s="412"/>
      <c r="C8" s="413"/>
      <c r="D8" s="413"/>
      <c r="E8" s="414"/>
      <c r="F8" s="594" t="s">
        <v>2367</v>
      </c>
      <c r="G8" s="594" t="s">
        <v>2391</v>
      </c>
      <c r="H8" s="594" t="s">
        <v>2369</v>
      </c>
      <c r="I8" s="594" t="s">
        <v>2370</v>
      </c>
      <c r="J8" s="594" t="s">
        <v>2371</v>
      </c>
      <c r="K8" s="594" t="s">
        <v>2372</v>
      </c>
      <c r="L8" s="594" t="s">
        <v>2373</v>
      </c>
      <c r="M8" s="594" t="s">
        <v>2374</v>
      </c>
      <c r="N8" s="415" t="s">
        <v>890</v>
      </c>
      <c r="O8" s="416">
        <v>1</v>
      </c>
      <c r="P8" s="415" t="s">
        <v>890</v>
      </c>
      <c r="Q8" s="415" t="s">
        <v>890</v>
      </c>
      <c r="R8" s="415" t="s">
        <v>890</v>
      </c>
      <c r="S8" s="415" t="s">
        <v>890</v>
      </c>
      <c r="T8" s="416">
        <v>2</v>
      </c>
      <c r="U8" s="417" t="s">
        <v>891</v>
      </c>
      <c r="V8" s="325"/>
    </row>
    <row r="9" spans="1:22" ht="23.25" x14ac:dyDescent="0.5">
      <c r="A9" s="418"/>
      <c r="B9" s="419" t="s">
        <v>892</v>
      </c>
      <c r="C9" s="420"/>
      <c r="D9" s="421"/>
      <c r="E9" s="422"/>
      <c r="F9" s="423"/>
      <c r="G9" s="423"/>
      <c r="H9" s="423"/>
      <c r="I9" s="423"/>
      <c r="J9" s="423"/>
      <c r="K9" s="423"/>
      <c r="L9" s="423"/>
      <c r="M9" s="423"/>
      <c r="N9" s="423"/>
      <c r="O9" s="423">
        <f>SUM(F9:N9)</f>
        <v>0</v>
      </c>
      <c r="P9" s="423"/>
      <c r="Q9" s="423"/>
      <c r="R9" s="423"/>
      <c r="S9" s="423"/>
      <c r="T9" s="423">
        <f>SUM(P9:S9)</f>
        <v>0</v>
      </c>
      <c r="U9" s="423">
        <f>SUM(T9,O9)</f>
        <v>0</v>
      </c>
      <c r="V9" s="424"/>
    </row>
    <row r="10" spans="1:22" ht="23.25" x14ac:dyDescent="0.5">
      <c r="A10" s="425"/>
      <c r="B10" s="426" t="s">
        <v>893</v>
      </c>
      <c r="C10" s="427"/>
      <c r="D10" s="428"/>
      <c r="E10" s="429"/>
      <c r="F10" s="430"/>
      <c r="G10" s="430"/>
      <c r="H10" s="430"/>
      <c r="I10" s="430"/>
      <c r="J10" s="430"/>
      <c r="K10" s="430"/>
      <c r="L10" s="430"/>
      <c r="M10" s="430"/>
      <c r="N10" s="430"/>
      <c r="O10" s="423">
        <f t="shared" ref="O10:O30" si="0">SUM(F10:N10)</f>
        <v>0</v>
      </c>
      <c r="P10" s="423"/>
      <c r="Q10" s="423"/>
      <c r="R10" s="423"/>
      <c r="S10" s="423"/>
      <c r="T10" s="423">
        <f t="shared" ref="T10:T30" si="1">SUM(P10:S10)</f>
        <v>0</v>
      </c>
      <c r="U10" s="423">
        <f t="shared" ref="U10:U30" si="2">SUM(T10,O10)</f>
        <v>0</v>
      </c>
      <c r="V10" s="424"/>
    </row>
    <row r="11" spans="1:22" ht="23.25" x14ac:dyDescent="0.5">
      <c r="A11" s="431"/>
      <c r="B11" s="426"/>
      <c r="C11" s="432" t="s">
        <v>894</v>
      </c>
      <c r="D11" s="433"/>
      <c r="E11" s="429"/>
      <c r="F11" s="430"/>
      <c r="G11" s="430"/>
      <c r="H11" s="430"/>
      <c r="I11" s="430"/>
      <c r="J11" s="430"/>
      <c r="K11" s="430"/>
      <c r="L11" s="430"/>
      <c r="M11" s="430"/>
      <c r="N11" s="430"/>
      <c r="O11" s="423">
        <f t="shared" si="0"/>
        <v>0</v>
      </c>
      <c r="P11" s="423"/>
      <c r="Q11" s="423"/>
      <c r="R11" s="423"/>
      <c r="S11" s="423"/>
      <c r="T11" s="423">
        <f>SUM(P11:S11)</f>
        <v>0</v>
      </c>
      <c r="U11" s="423">
        <f>SUM(T11,O11)</f>
        <v>0</v>
      </c>
      <c r="V11" s="424"/>
    </row>
    <row r="12" spans="1:22" s="675" customFormat="1" ht="23.25" x14ac:dyDescent="0.5">
      <c r="A12" s="666">
        <v>51010010</v>
      </c>
      <c r="B12" s="667"/>
      <c r="C12" s="668"/>
      <c r="D12" s="669" t="s">
        <v>895</v>
      </c>
      <c r="E12" s="670"/>
      <c r="F12" s="671">
        <v>413943000</v>
      </c>
      <c r="G12" s="672"/>
      <c r="H12" s="672"/>
      <c r="I12" s="672"/>
      <c r="J12" s="672"/>
      <c r="K12" s="672"/>
      <c r="L12" s="672"/>
      <c r="M12" s="672"/>
      <c r="N12" s="672"/>
      <c r="O12" s="673">
        <f>SUM(F12:N12)</f>
        <v>413943000</v>
      </c>
      <c r="P12" s="673"/>
      <c r="Q12" s="673"/>
      <c r="R12" s="673"/>
      <c r="S12" s="673"/>
      <c r="T12" s="673">
        <f t="shared" si="1"/>
        <v>0</v>
      </c>
      <c r="U12" s="673">
        <f t="shared" si="2"/>
        <v>413943000</v>
      </c>
      <c r="V12" s="674"/>
    </row>
    <row r="13" spans="1:22" ht="23.25" x14ac:dyDescent="0.5">
      <c r="A13" s="533">
        <v>51010018</v>
      </c>
      <c r="B13" s="534"/>
      <c r="C13" s="535"/>
      <c r="D13" s="536" t="s">
        <v>896</v>
      </c>
      <c r="E13" s="537"/>
      <c r="F13" s="538"/>
      <c r="G13" s="538"/>
      <c r="H13" s="538"/>
      <c r="I13" s="538"/>
      <c r="J13" s="538"/>
      <c r="K13" s="538"/>
      <c r="L13" s="538"/>
      <c r="M13" s="538"/>
      <c r="N13" s="538"/>
      <c r="O13" s="539">
        <f t="shared" si="0"/>
        <v>0</v>
      </c>
      <c r="P13" s="539"/>
      <c r="Q13" s="539"/>
      <c r="R13" s="539"/>
      <c r="S13" s="539"/>
      <c r="T13" s="539">
        <f t="shared" si="1"/>
        <v>0</v>
      </c>
      <c r="U13" s="539">
        <f t="shared" si="2"/>
        <v>0</v>
      </c>
      <c r="V13" s="540" t="s">
        <v>298</v>
      </c>
    </row>
    <row r="14" spans="1:22" ht="23.25" x14ac:dyDescent="0.5">
      <c r="A14" s="434">
        <v>51010020</v>
      </c>
      <c r="B14" s="435"/>
      <c r="C14" s="427"/>
      <c r="D14" s="436" t="s">
        <v>897</v>
      </c>
      <c r="E14" s="437"/>
      <c r="F14" s="438"/>
      <c r="G14" s="438"/>
      <c r="H14" s="438"/>
      <c r="I14" s="438"/>
      <c r="J14" s="438"/>
      <c r="K14" s="438"/>
      <c r="L14" s="438"/>
      <c r="M14" s="438"/>
      <c r="N14" s="438"/>
      <c r="O14" s="423">
        <f t="shared" si="0"/>
        <v>0</v>
      </c>
      <c r="P14" s="423"/>
      <c r="Q14" s="423"/>
      <c r="R14" s="423"/>
      <c r="S14" s="423"/>
      <c r="T14" s="423">
        <f t="shared" si="1"/>
        <v>0</v>
      </c>
      <c r="U14" s="423">
        <f t="shared" si="2"/>
        <v>0</v>
      </c>
      <c r="V14" s="439"/>
    </row>
    <row r="15" spans="1:22" ht="23.25" x14ac:dyDescent="0.5">
      <c r="A15" s="434">
        <v>51010030</v>
      </c>
      <c r="B15" s="435"/>
      <c r="C15" s="427"/>
      <c r="D15" s="436" t="s">
        <v>898</v>
      </c>
      <c r="E15" s="437"/>
      <c r="F15" s="438"/>
      <c r="G15" s="438"/>
      <c r="H15" s="438"/>
      <c r="I15" s="438"/>
      <c r="J15" s="438"/>
      <c r="K15" s="438"/>
      <c r="L15" s="438"/>
      <c r="M15" s="438"/>
      <c r="N15" s="438"/>
      <c r="O15" s="423">
        <f t="shared" si="0"/>
        <v>0</v>
      </c>
      <c r="P15" s="423"/>
      <c r="Q15" s="423"/>
      <c r="R15" s="423"/>
      <c r="S15" s="423"/>
      <c r="T15" s="423">
        <f t="shared" si="1"/>
        <v>0</v>
      </c>
      <c r="U15" s="423">
        <f t="shared" si="2"/>
        <v>0</v>
      </c>
      <c r="V15" s="439"/>
    </row>
    <row r="16" spans="1:22" ht="23.25" x14ac:dyDescent="0.5">
      <c r="A16" s="434">
        <v>51010060</v>
      </c>
      <c r="B16" s="435"/>
      <c r="C16" s="427"/>
      <c r="D16" s="436" t="s">
        <v>899</v>
      </c>
      <c r="E16" s="437"/>
      <c r="F16" s="438">
        <v>730000</v>
      </c>
      <c r="G16" s="438"/>
      <c r="H16" s="438"/>
      <c r="I16" s="438"/>
      <c r="J16" s="438"/>
      <c r="K16" s="438"/>
      <c r="L16" s="438"/>
      <c r="M16" s="438"/>
      <c r="N16" s="438"/>
      <c r="O16" s="423">
        <f t="shared" si="0"/>
        <v>730000</v>
      </c>
      <c r="P16" s="423"/>
      <c r="Q16" s="423"/>
      <c r="R16" s="423"/>
      <c r="S16" s="423"/>
      <c r="T16" s="423">
        <f t="shared" si="1"/>
        <v>0</v>
      </c>
      <c r="U16" s="423">
        <f t="shared" si="2"/>
        <v>730000</v>
      </c>
      <c r="V16" s="439"/>
    </row>
    <row r="17" spans="1:29" ht="23.25" hidden="1" x14ac:dyDescent="0.5">
      <c r="A17" s="533">
        <v>51010070</v>
      </c>
      <c r="B17" s="534"/>
      <c r="C17" s="535"/>
      <c r="D17" s="536" t="s">
        <v>900</v>
      </c>
      <c r="E17" s="537"/>
      <c r="F17" s="538"/>
      <c r="G17" s="538"/>
      <c r="H17" s="538"/>
      <c r="I17" s="538"/>
      <c r="J17" s="538"/>
      <c r="K17" s="538"/>
      <c r="L17" s="538"/>
      <c r="M17" s="538"/>
      <c r="N17" s="538"/>
      <c r="O17" s="539">
        <f t="shared" si="0"/>
        <v>0</v>
      </c>
      <c r="P17" s="539"/>
      <c r="Q17" s="539"/>
      <c r="R17" s="539"/>
      <c r="S17" s="539"/>
      <c r="T17" s="539">
        <f t="shared" si="1"/>
        <v>0</v>
      </c>
      <c r="U17" s="539">
        <f t="shared" si="2"/>
        <v>0</v>
      </c>
      <c r="V17" s="540" t="s">
        <v>298</v>
      </c>
    </row>
    <row r="18" spans="1:29" ht="23.25" hidden="1" x14ac:dyDescent="0.5">
      <c r="A18" s="533">
        <v>51010080</v>
      </c>
      <c r="B18" s="534"/>
      <c r="C18" s="535"/>
      <c r="D18" s="536" t="s">
        <v>901</v>
      </c>
      <c r="E18" s="537"/>
      <c r="F18" s="538"/>
      <c r="G18" s="538"/>
      <c r="H18" s="538"/>
      <c r="I18" s="538"/>
      <c r="J18" s="538"/>
      <c r="K18" s="538"/>
      <c r="L18" s="538"/>
      <c r="M18" s="538"/>
      <c r="N18" s="538"/>
      <c r="O18" s="539">
        <f t="shared" si="0"/>
        <v>0</v>
      </c>
      <c r="P18" s="539"/>
      <c r="Q18" s="539"/>
      <c r="R18" s="539"/>
      <c r="S18" s="539"/>
      <c r="T18" s="539">
        <f t="shared" si="1"/>
        <v>0</v>
      </c>
      <c r="U18" s="539">
        <f t="shared" si="2"/>
        <v>0</v>
      </c>
      <c r="V18" s="540" t="s">
        <v>298</v>
      </c>
    </row>
    <row r="19" spans="1:29" ht="23.25" hidden="1" x14ac:dyDescent="0.5">
      <c r="A19" s="533">
        <v>51010090</v>
      </c>
      <c r="B19" s="534"/>
      <c r="C19" s="535"/>
      <c r="D19" s="536" t="s">
        <v>902</v>
      </c>
      <c r="E19" s="537"/>
      <c r="F19" s="538"/>
      <c r="G19" s="538"/>
      <c r="H19" s="538"/>
      <c r="I19" s="538"/>
      <c r="J19" s="538"/>
      <c r="K19" s="538"/>
      <c r="L19" s="538"/>
      <c r="M19" s="538"/>
      <c r="N19" s="538"/>
      <c r="O19" s="539">
        <f t="shared" si="0"/>
        <v>0</v>
      </c>
      <c r="P19" s="539"/>
      <c r="Q19" s="539"/>
      <c r="R19" s="539"/>
      <c r="S19" s="539"/>
      <c r="T19" s="539">
        <f t="shared" si="1"/>
        <v>0</v>
      </c>
      <c r="U19" s="539">
        <f t="shared" si="2"/>
        <v>0</v>
      </c>
      <c r="V19" s="540" t="s">
        <v>298</v>
      </c>
    </row>
    <row r="20" spans="1:29" ht="23.25" hidden="1" x14ac:dyDescent="0.5">
      <c r="A20" s="533">
        <v>51010100</v>
      </c>
      <c r="B20" s="534"/>
      <c r="C20" s="535"/>
      <c r="D20" s="536" t="s">
        <v>903</v>
      </c>
      <c r="E20" s="537"/>
      <c r="F20" s="538"/>
      <c r="G20" s="538"/>
      <c r="H20" s="538"/>
      <c r="I20" s="538"/>
      <c r="J20" s="538"/>
      <c r="K20" s="538"/>
      <c r="L20" s="538"/>
      <c r="M20" s="538"/>
      <c r="N20" s="538"/>
      <c r="O20" s="539">
        <f t="shared" si="0"/>
        <v>0</v>
      </c>
      <c r="P20" s="539"/>
      <c r="Q20" s="539"/>
      <c r="R20" s="539"/>
      <c r="S20" s="539"/>
      <c r="T20" s="539">
        <f t="shared" si="1"/>
        <v>0</v>
      </c>
      <c r="U20" s="539">
        <f t="shared" si="2"/>
        <v>0</v>
      </c>
      <c r="V20" s="540" t="s">
        <v>298</v>
      </c>
    </row>
    <row r="21" spans="1:29" ht="23.25" hidden="1" x14ac:dyDescent="0.5">
      <c r="A21" s="533">
        <v>51010110</v>
      </c>
      <c r="B21" s="534"/>
      <c r="C21" s="535"/>
      <c r="D21" s="536" t="s">
        <v>904</v>
      </c>
      <c r="E21" s="537"/>
      <c r="F21" s="538"/>
      <c r="G21" s="538"/>
      <c r="H21" s="538"/>
      <c r="I21" s="538"/>
      <c r="J21" s="538"/>
      <c r="K21" s="538"/>
      <c r="L21" s="538"/>
      <c r="M21" s="538"/>
      <c r="N21" s="538"/>
      <c r="O21" s="539">
        <f t="shared" si="0"/>
        <v>0</v>
      </c>
      <c r="P21" s="539"/>
      <c r="Q21" s="539"/>
      <c r="R21" s="539"/>
      <c r="S21" s="539"/>
      <c r="T21" s="539">
        <f t="shared" si="1"/>
        <v>0</v>
      </c>
      <c r="U21" s="539">
        <f t="shared" si="2"/>
        <v>0</v>
      </c>
      <c r="V21" s="540" t="s">
        <v>298</v>
      </c>
    </row>
    <row r="22" spans="1:29" ht="23.25" hidden="1" x14ac:dyDescent="0.5">
      <c r="A22" s="533">
        <v>51010120</v>
      </c>
      <c r="B22" s="534"/>
      <c r="C22" s="535"/>
      <c r="D22" s="536" t="s">
        <v>905</v>
      </c>
      <c r="E22" s="537"/>
      <c r="F22" s="538"/>
      <c r="G22" s="538"/>
      <c r="H22" s="538"/>
      <c r="I22" s="538"/>
      <c r="J22" s="538"/>
      <c r="K22" s="538"/>
      <c r="L22" s="538"/>
      <c r="M22" s="538"/>
      <c r="N22" s="538"/>
      <c r="O22" s="539">
        <f t="shared" si="0"/>
        <v>0</v>
      </c>
      <c r="P22" s="539"/>
      <c r="Q22" s="539"/>
      <c r="R22" s="539"/>
      <c r="S22" s="539"/>
      <c r="T22" s="539">
        <f t="shared" si="1"/>
        <v>0</v>
      </c>
      <c r="U22" s="539">
        <f t="shared" si="2"/>
        <v>0</v>
      </c>
      <c r="V22" s="540" t="s">
        <v>298</v>
      </c>
    </row>
    <row r="23" spans="1:29" ht="23.25" x14ac:dyDescent="0.5">
      <c r="A23" s="434">
        <v>51010130</v>
      </c>
      <c r="B23" s="435"/>
      <c r="C23" s="427"/>
      <c r="D23" s="436" t="s">
        <v>906</v>
      </c>
      <c r="E23" s="437"/>
      <c r="F23" s="438">
        <v>249947.59</v>
      </c>
      <c r="G23" s="438"/>
      <c r="H23" s="438"/>
      <c r="I23" s="438"/>
      <c r="J23" s="438"/>
      <c r="K23" s="438"/>
      <c r="L23" s="438"/>
      <c r="M23" s="438"/>
      <c r="N23" s="438"/>
      <c r="O23" s="423">
        <f t="shared" si="0"/>
        <v>249947.59</v>
      </c>
      <c r="P23" s="423"/>
      <c r="Q23" s="423"/>
      <c r="R23" s="423"/>
      <c r="S23" s="423"/>
      <c r="T23" s="423">
        <f t="shared" si="1"/>
        <v>0</v>
      </c>
      <c r="U23" s="423">
        <f t="shared" si="2"/>
        <v>249947.59</v>
      </c>
      <c r="V23" s="439"/>
    </row>
    <row r="24" spans="1:29" ht="23.25" x14ac:dyDescent="0.5">
      <c r="A24" s="533">
        <v>51011010</v>
      </c>
      <c r="B24" s="534"/>
      <c r="C24" s="535"/>
      <c r="D24" s="536" t="s">
        <v>98</v>
      </c>
      <c r="E24" s="537"/>
      <c r="F24" s="538"/>
      <c r="G24" s="538"/>
      <c r="H24" s="538"/>
      <c r="I24" s="538"/>
      <c r="J24" s="538"/>
      <c r="K24" s="538"/>
      <c r="L24" s="538"/>
      <c r="M24" s="538"/>
      <c r="N24" s="538"/>
      <c r="O24" s="539">
        <f t="shared" si="0"/>
        <v>0</v>
      </c>
      <c r="P24" s="539"/>
      <c r="Q24" s="539"/>
      <c r="R24" s="539"/>
      <c r="S24" s="539"/>
      <c r="T24" s="539">
        <f t="shared" si="1"/>
        <v>0</v>
      </c>
      <c r="U24" s="539">
        <f t="shared" si="2"/>
        <v>0</v>
      </c>
      <c r="V24" s="540" t="s">
        <v>298</v>
      </c>
    </row>
    <row r="25" spans="1:29" ht="23.25" x14ac:dyDescent="0.5">
      <c r="A25" s="533">
        <v>51011020</v>
      </c>
      <c r="B25" s="534"/>
      <c r="C25" s="535"/>
      <c r="D25" s="536" t="s">
        <v>99</v>
      </c>
      <c r="E25" s="537"/>
      <c r="F25" s="538"/>
      <c r="G25" s="538"/>
      <c r="H25" s="538"/>
      <c r="I25" s="538"/>
      <c r="J25" s="538"/>
      <c r="K25" s="538"/>
      <c r="L25" s="538"/>
      <c r="M25" s="538"/>
      <c r="N25" s="538"/>
      <c r="O25" s="539">
        <f t="shared" si="0"/>
        <v>0</v>
      </c>
      <c r="P25" s="539"/>
      <c r="Q25" s="539"/>
      <c r="R25" s="539"/>
      <c r="S25" s="539"/>
      <c r="T25" s="539">
        <f t="shared" si="1"/>
        <v>0</v>
      </c>
      <c r="U25" s="539">
        <f t="shared" si="2"/>
        <v>0</v>
      </c>
      <c r="V25" s="540" t="s">
        <v>298</v>
      </c>
    </row>
    <row r="26" spans="1:29" ht="23.25" hidden="1" x14ac:dyDescent="0.5">
      <c r="A26" s="434"/>
      <c r="B26" s="435"/>
      <c r="C26" s="427" t="s">
        <v>907</v>
      </c>
      <c r="D26" s="436"/>
      <c r="E26" s="437"/>
      <c r="F26" s="438"/>
      <c r="G26" s="438"/>
      <c r="H26" s="438"/>
      <c r="I26" s="438"/>
      <c r="J26" s="438"/>
      <c r="K26" s="438"/>
      <c r="L26" s="438"/>
      <c r="M26" s="438"/>
      <c r="N26" s="438"/>
      <c r="O26" s="423">
        <f t="shared" si="0"/>
        <v>0</v>
      </c>
      <c r="P26" s="423"/>
      <c r="Q26" s="423"/>
      <c r="R26" s="423"/>
      <c r="S26" s="423"/>
      <c r="T26" s="423">
        <f t="shared" si="1"/>
        <v>0</v>
      </c>
      <c r="U26" s="423">
        <f t="shared" si="2"/>
        <v>0</v>
      </c>
      <c r="V26" s="439"/>
    </row>
    <row r="27" spans="1:29" ht="23.25" hidden="1" x14ac:dyDescent="0.5">
      <c r="A27" s="533">
        <v>51020010</v>
      </c>
      <c r="B27" s="541"/>
      <c r="C27" s="536"/>
      <c r="D27" s="536" t="s">
        <v>908</v>
      </c>
      <c r="E27" s="537"/>
      <c r="F27" s="538"/>
      <c r="G27" s="538"/>
      <c r="H27" s="538"/>
      <c r="I27" s="538"/>
      <c r="J27" s="538"/>
      <c r="K27" s="538"/>
      <c r="L27" s="538"/>
      <c r="M27" s="538"/>
      <c r="N27" s="538"/>
      <c r="O27" s="539">
        <f t="shared" si="0"/>
        <v>0</v>
      </c>
      <c r="P27" s="539"/>
      <c r="Q27" s="539"/>
      <c r="R27" s="539"/>
      <c r="S27" s="539"/>
      <c r="T27" s="539">
        <f t="shared" si="1"/>
        <v>0</v>
      </c>
      <c r="U27" s="539">
        <f t="shared" si="2"/>
        <v>0</v>
      </c>
      <c r="V27" s="540" t="s">
        <v>298</v>
      </c>
    </row>
    <row r="28" spans="1:29" ht="23.25" hidden="1" x14ac:dyDescent="0.5">
      <c r="A28" s="533">
        <v>51020020</v>
      </c>
      <c r="B28" s="534"/>
      <c r="C28" s="535"/>
      <c r="D28" s="536" t="s">
        <v>909</v>
      </c>
      <c r="E28" s="537"/>
      <c r="F28" s="538"/>
      <c r="G28" s="538"/>
      <c r="H28" s="538"/>
      <c r="I28" s="538"/>
      <c r="J28" s="538"/>
      <c r="K28" s="538"/>
      <c r="L28" s="538"/>
      <c r="M28" s="538"/>
      <c r="N28" s="538"/>
      <c r="O28" s="539">
        <f t="shared" si="0"/>
        <v>0</v>
      </c>
      <c r="P28" s="539"/>
      <c r="Q28" s="539"/>
      <c r="R28" s="539"/>
      <c r="S28" s="539"/>
      <c r="T28" s="539">
        <f t="shared" si="1"/>
        <v>0</v>
      </c>
      <c r="U28" s="539">
        <f t="shared" si="2"/>
        <v>0</v>
      </c>
      <c r="V28" s="540" t="s">
        <v>298</v>
      </c>
    </row>
    <row r="29" spans="1:29" ht="23.25" hidden="1" x14ac:dyDescent="0.5">
      <c r="A29" s="533">
        <v>51020040</v>
      </c>
      <c r="B29" s="534"/>
      <c r="C29" s="535"/>
      <c r="D29" s="536" t="s">
        <v>910</v>
      </c>
      <c r="E29" s="537"/>
      <c r="F29" s="538"/>
      <c r="G29" s="538"/>
      <c r="H29" s="538"/>
      <c r="I29" s="538"/>
      <c r="J29" s="538"/>
      <c r="K29" s="538"/>
      <c r="L29" s="538"/>
      <c r="M29" s="538"/>
      <c r="N29" s="538"/>
      <c r="O29" s="539">
        <f t="shared" si="0"/>
        <v>0</v>
      </c>
      <c r="P29" s="539"/>
      <c r="Q29" s="539"/>
      <c r="R29" s="539"/>
      <c r="S29" s="539"/>
      <c r="T29" s="539">
        <f t="shared" si="1"/>
        <v>0</v>
      </c>
      <c r="U29" s="539">
        <f t="shared" si="2"/>
        <v>0</v>
      </c>
      <c r="V29" s="540" t="s">
        <v>298</v>
      </c>
    </row>
    <row r="30" spans="1:29" ht="23.25" hidden="1" x14ac:dyDescent="0.5">
      <c r="A30" s="542">
        <v>51021010</v>
      </c>
      <c r="B30" s="543"/>
      <c r="C30" s="544"/>
      <c r="D30" s="544" t="s">
        <v>911</v>
      </c>
      <c r="E30" s="545"/>
      <c r="F30" s="546"/>
      <c r="G30" s="546"/>
      <c r="H30" s="546"/>
      <c r="I30" s="546"/>
      <c r="J30" s="546"/>
      <c r="K30" s="546"/>
      <c r="L30" s="546"/>
      <c r="M30" s="546"/>
      <c r="N30" s="546"/>
      <c r="O30" s="539">
        <f t="shared" si="0"/>
        <v>0</v>
      </c>
      <c r="P30" s="539"/>
      <c r="Q30" s="539"/>
      <c r="R30" s="539"/>
      <c r="S30" s="539"/>
      <c r="T30" s="539">
        <f t="shared" si="1"/>
        <v>0</v>
      </c>
      <c r="U30" s="539">
        <f t="shared" si="2"/>
        <v>0</v>
      </c>
      <c r="V30" s="540" t="s">
        <v>298</v>
      </c>
    </row>
    <row r="31" spans="1:29" s="619" customFormat="1" ht="23.25" x14ac:dyDescent="0.5">
      <c r="A31" s="637"/>
      <c r="B31" s="638" t="s">
        <v>912</v>
      </c>
      <c r="C31" s="639"/>
      <c r="D31" s="639"/>
      <c r="E31" s="640"/>
      <c r="F31" s="641">
        <f>SUM(F12:F30)</f>
        <v>414922947.58999997</v>
      </c>
      <c r="G31" s="641">
        <f t="shared" ref="G31:U31" si="3">SUM(G12:G30)</f>
        <v>0</v>
      </c>
      <c r="H31" s="641">
        <f t="shared" si="3"/>
        <v>0</v>
      </c>
      <c r="I31" s="641">
        <f t="shared" si="3"/>
        <v>0</v>
      </c>
      <c r="J31" s="641">
        <f t="shared" si="3"/>
        <v>0</v>
      </c>
      <c r="K31" s="641">
        <f t="shared" si="3"/>
        <v>0</v>
      </c>
      <c r="L31" s="641">
        <f t="shared" si="3"/>
        <v>0</v>
      </c>
      <c r="M31" s="641">
        <f t="shared" si="3"/>
        <v>0</v>
      </c>
      <c r="N31" s="641">
        <f t="shared" si="3"/>
        <v>0</v>
      </c>
      <c r="O31" s="641">
        <f t="shared" si="3"/>
        <v>414922947.58999997</v>
      </c>
      <c r="P31" s="641">
        <f t="shared" si="3"/>
        <v>0</v>
      </c>
      <c r="Q31" s="641">
        <f t="shared" si="3"/>
        <v>0</v>
      </c>
      <c r="R31" s="641">
        <f t="shared" si="3"/>
        <v>0</v>
      </c>
      <c r="S31" s="641">
        <f t="shared" si="3"/>
        <v>0</v>
      </c>
      <c r="T31" s="641">
        <f t="shared" si="3"/>
        <v>0</v>
      </c>
      <c r="U31" s="641">
        <f t="shared" si="3"/>
        <v>414922947.58999997</v>
      </c>
      <c r="V31" s="642"/>
      <c r="X31" s="624" t="s">
        <v>79</v>
      </c>
      <c r="Y31" s="624">
        <v>414922947.59209532</v>
      </c>
      <c r="AA31" s="643">
        <f>+U31-Y31</f>
        <v>-2.095341682434082E-3</v>
      </c>
      <c r="AC31" s="620" t="s">
        <v>2385</v>
      </c>
    </row>
    <row r="32" spans="1:29" ht="23.25" x14ac:dyDescent="0.5">
      <c r="A32" s="447"/>
      <c r="B32" s="448" t="s">
        <v>913</v>
      </c>
      <c r="C32" s="449"/>
      <c r="D32" s="449"/>
      <c r="E32" s="450"/>
      <c r="F32" s="451"/>
      <c r="G32" s="451"/>
      <c r="H32" s="451"/>
      <c r="I32" s="451"/>
      <c r="J32" s="451"/>
      <c r="K32" s="451"/>
      <c r="L32" s="451"/>
      <c r="M32" s="451"/>
      <c r="N32" s="451"/>
      <c r="O32" s="423">
        <f>SUM(F32:N32)</f>
        <v>0</v>
      </c>
      <c r="P32" s="423"/>
      <c r="Q32" s="423"/>
      <c r="R32" s="423"/>
      <c r="S32" s="423"/>
      <c r="T32" s="423">
        <f>SUM(P32:S32)</f>
        <v>0</v>
      </c>
      <c r="U32" s="423">
        <f>SUM(T32,O32)</f>
        <v>0</v>
      </c>
      <c r="V32" s="452"/>
    </row>
    <row r="33" spans="1:26" ht="23.25" x14ac:dyDescent="0.5">
      <c r="A33" s="434"/>
      <c r="B33" s="435" t="s">
        <v>914</v>
      </c>
      <c r="C33" s="436"/>
      <c r="D33" s="436"/>
      <c r="E33" s="437"/>
      <c r="F33" s="453"/>
      <c r="G33" s="453"/>
      <c r="H33" s="453"/>
      <c r="I33" s="453"/>
      <c r="J33" s="453"/>
      <c r="K33" s="453"/>
      <c r="L33" s="453"/>
      <c r="M33" s="453"/>
      <c r="N33" s="453"/>
      <c r="O33" s="423">
        <f t="shared" ref="O33:O87" si="4">SUM(F33:N33)</f>
        <v>0</v>
      </c>
      <c r="P33" s="423"/>
      <c r="Q33" s="423"/>
      <c r="R33" s="423"/>
      <c r="S33" s="423"/>
      <c r="T33" s="423">
        <f t="shared" ref="T33:T87" si="5">SUM(P33:S33)</f>
        <v>0</v>
      </c>
      <c r="U33" s="423">
        <f t="shared" ref="U33:U87" si="6">SUM(T33,O33)</f>
        <v>0</v>
      </c>
      <c r="V33" s="424"/>
      <c r="Y33" s="596">
        <f>SUM(Y31-U31)</f>
        <v>2.095341682434082E-3</v>
      </c>
    </row>
    <row r="34" spans="1:26" ht="23.25" x14ac:dyDescent="0.5">
      <c r="A34" s="434"/>
      <c r="B34" s="435"/>
      <c r="C34" s="427" t="s">
        <v>915</v>
      </c>
      <c r="D34" s="427"/>
      <c r="E34" s="429"/>
      <c r="F34" s="430"/>
      <c r="G34" s="430"/>
      <c r="H34" s="430"/>
      <c r="I34" s="430"/>
      <c r="J34" s="430"/>
      <c r="K34" s="430"/>
      <c r="L34" s="430"/>
      <c r="M34" s="430"/>
      <c r="N34" s="430"/>
      <c r="O34" s="423">
        <f t="shared" si="4"/>
        <v>0</v>
      </c>
      <c r="P34" s="423"/>
      <c r="Q34" s="423"/>
      <c r="R34" s="423"/>
      <c r="S34" s="423"/>
      <c r="T34" s="423">
        <f t="shared" si="5"/>
        <v>0</v>
      </c>
      <c r="U34" s="423">
        <f t="shared" si="6"/>
        <v>0</v>
      </c>
      <c r="V34" s="424"/>
    </row>
    <row r="35" spans="1:26" ht="23.25" x14ac:dyDescent="0.5">
      <c r="A35" s="533">
        <v>52010010</v>
      </c>
      <c r="B35" s="534"/>
      <c r="C35" s="535"/>
      <c r="D35" s="536" t="s">
        <v>100</v>
      </c>
      <c r="E35" s="537"/>
      <c r="F35" s="538"/>
      <c r="G35" s="538"/>
      <c r="H35" s="538"/>
      <c r="I35" s="538"/>
      <c r="J35" s="538"/>
      <c r="K35" s="538"/>
      <c r="L35" s="538"/>
      <c r="M35" s="538"/>
      <c r="N35" s="538"/>
      <c r="O35" s="539">
        <f t="shared" si="4"/>
        <v>0</v>
      </c>
      <c r="P35" s="539"/>
      <c r="Q35" s="539"/>
      <c r="R35" s="539"/>
      <c r="S35" s="539"/>
      <c r="T35" s="539">
        <f t="shared" si="5"/>
        <v>0</v>
      </c>
      <c r="U35" s="539">
        <f t="shared" si="6"/>
        <v>0</v>
      </c>
      <c r="V35" s="540" t="s">
        <v>2289</v>
      </c>
    </row>
    <row r="36" spans="1:26" ht="23.25" x14ac:dyDescent="0.5">
      <c r="A36" s="533">
        <v>52010020</v>
      </c>
      <c r="B36" s="534"/>
      <c r="C36" s="535"/>
      <c r="D36" s="536" t="s">
        <v>101</v>
      </c>
      <c r="E36" s="537"/>
      <c r="F36" s="538"/>
      <c r="G36" s="538"/>
      <c r="H36" s="538"/>
      <c r="I36" s="538"/>
      <c r="J36" s="538"/>
      <c r="K36" s="538"/>
      <c r="L36" s="538"/>
      <c r="M36" s="538"/>
      <c r="N36" s="538"/>
      <c r="O36" s="539">
        <f t="shared" si="4"/>
        <v>0</v>
      </c>
      <c r="P36" s="539"/>
      <c r="Q36" s="539"/>
      <c r="R36" s="539"/>
      <c r="S36" s="539"/>
      <c r="T36" s="539">
        <f t="shared" si="5"/>
        <v>0</v>
      </c>
      <c r="U36" s="539">
        <f t="shared" si="6"/>
        <v>0</v>
      </c>
      <c r="V36" s="540" t="s">
        <v>2289</v>
      </c>
    </row>
    <row r="37" spans="1:26" ht="23.25" x14ac:dyDescent="0.5">
      <c r="A37" s="434">
        <v>52010030</v>
      </c>
      <c r="B37" s="435"/>
      <c r="C37" s="427"/>
      <c r="D37" s="436" t="s">
        <v>102</v>
      </c>
      <c r="E37" s="437"/>
      <c r="F37" s="438">
        <v>30000</v>
      </c>
      <c r="G37" s="438">
        <v>30000</v>
      </c>
      <c r="H37" s="438">
        <v>100000</v>
      </c>
      <c r="I37" s="438">
        <v>267000</v>
      </c>
      <c r="J37" s="438">
        <v>100000</v>
      </c>
      <c r="K37" s="438">
        <v>15000</v>
      </c>
      <c r="L37" s="438">
        <v>10000</v>
      </c>
      <c r="M37" s="438">
        <v>8000</v>
      </c>
      <c r="N37" s="438"/>
      <c r="O37" s="423">
        <f t="shared" si="4"/>
        <v>560000</v>
      </c>
      <c r="P37" s="423"/>
      <c r="Q37" s="423"/>
      <c r="R37" s="423"/>
      <c r="S37" s="423"/>
      <c r="T37" s="423">
        <f t="shared" si="5"/>
        <v>0</v>
      </c>
      <c r="U37" s="423">
        <f t="shared" si="6"/>
        <v>560000</v>
      </c>
      <c r="V37" s="439"/>
      <c r="W37" s="644" t="s">
        <v>2389</v>
      </c>
      <c r="X37" s="678">
        <v>134000</v>
      </c>
      <c r="Y37" s="596"/>
      <c r="Z37" s="603">
        <v>560000</v>
      </c>
    </row>
    <row r="38" spans="1:26" ht="23.25" x14ac:dyDescent="0.5">
      <c r="A38" s="434">
        <v>52010040</v>
      </c>
      <c r="B38" s="435"/>
      <c r="C38" s="427"/>
      <c r="D38" s="436" t="s">
        <v>103</v>
      </c>
      <c r="E38" s="437"/>
      <c r="F38" s="438"/>
      <c r="G38" s="438"/>
      <c r="H38" s="438"/>
      <c r="I38" s="438"/>
      <c r="J38" s="438"/>
      <c r="K38" s="438"/>
      <c r="L38" s="438"/>
      <c r="M38" s="438"/>
      <c r="N38" s="438"/>
      <c r="O38" s="423">
        <f t="shared" si="4"/>
        <v>0</v>
      </c>
      <c r="P38" s="423"/>
      <c r="Q38" s="423"/>
      <c r="R38" s="423"/>
      <c r="S38" s="423"/>
      <c r="T38" s="423">
        <f t="shared" si="5"/>
        <v>0</v>
      </c>
      <c r="U38" s="423">
        <f t="shared" si="6"/>
        <v>0</v>
      </c>
      <c r="V38" s="439"/>
    </row>
    <row r="39" spans="1:26" ht="23.25" x14ac:dyDescent="0.5">
      <c r="A39" s="533">
        <v>52010050</v>
      </c>
      <c r="B39" s="534"/>
      <c r="C39" s="535"/>
      <c r="D39" s="536" t="s">
        <v>104</v>
      </c>
      <c r="E39" s="537"/>
      <c r="F39" s="538"/>
      <c r="G39" s="538"/>
      <c r="H39" s="538"/>
      <c r="I39" s="538"/>
      <c r="J39" s="538"/>
      <c r="K39" s="538"/>
      <c r="L39" s="538"/>
      <c r="M39" s="538"/>
      <c r="N39" s="538"/>
      <c r="O39" s="539">
        <f t="shared" si="4"/>
        <v>0</v>
      </c>
      <c r="P39" s="539"/>
      <c r="Q39" s="539"/>
      <c r="R39" s="539"/>
      <c r="S39" s="539"/>
      <c r="T39" s="539">
        <f t="shared" si="5"/>
        <v>0</v>
      </c>
      <c r="U39" s="539">
        <f t="shared" si="6"/>
        <v>0</v>
      </c>
      <c r="V39" s="540" t="s">
        <v>298</v>
      </c>
    </row>
    <row r="40" spans="1:26" ht="23.25" x14ac:dyDescent="0.5">
      <c r="A40" s="533">
        <v>52010060</v>
      </c>
      <c r="B40" s="534"/>
      <c r="C40" s="535"/>
      <c r="D40" s="536" t="s">
        <v>105</v>
      </c>
      <c r="E40" s="537"/>
      <c r="F40" s="538"/>
      <c r="G40" s="538"/>
      <c r="H40" s="538"/>
      <c r="I40" s="538"/>
      <c r="J40" s="538"/>
      <c r="K40" s="538"/>
      <c r="L40" s="538">
        <v>0</v>
      </c>
      <c r="M40" s="538"/>
      <c r="N40" s="538"/>
      <c r="O40" s="539">
        <f t="shared" si="4"/>
        <v>0</v>
      </c>
      <c r="P40" s="539"/>
      <c r="Q40" s="539"/>
      <c r="R40" s="539"/>
      <c r="S40" s="539"/>
      <c r="T40" s="539">
        <f t="shared" si="5"/>
        <v>0</v>
      </c>
      <c r="U40" s="539">
        <f t="shared" si="6"/>
        <v>0</v>
      </c>
      <c r="V40" s="540" t="s">
        <v>298</v>
      </c>
    </row>
    <row r="41" spans="1:26" ht="23.25" x14ac:dyDescent="0.5">
      <c r="A41" s="434">
        <v>52010070</v>
      </c>
      <c r="B41" s="435"/>
      <c r="C41" s="427"/>
      <c r="D41" s="436" t="s">
        <v>106</v>
      </c>
      <c r="E41" s="437"/>
      <c r="F41" s="438"/>
      <c r="G41" s="438"/>
      <c r="H41" s="438"/>
      <c r="I41" s="438"/>
      <c r="J41" s="438"/>
      <c r="K41" s="438"/>
      <c r="L41" s="438"/>
      <c r="M41" s="438"/>
      <c r="N41" s="438"/>
      <c r="O41" s="423">
        <f t="shared" si="4"/>
        <v>0</v>
      </c>
      <c r="P41" s="423"/>
      <c r="Q41" s="423"/>
      <c r="R41" s="423"/>
      <c r="S41" s="423"/>
      <c r="T41" s="423">
        <f t="shared" si="5"/>
        <v>0</v>
      </c>
      <c r="U41" s="423">
        <f t="shared" si="6"/>
        <v>0</v>
      </c>
      <c r="V41" s="439"/>
    </row>
    <row r="42" spans="1:26" ht="23.25" x14ac:dyDescent="0.5">
      <c r="A42" s="434">
        <v>52010990</v>
      </c>
      <c r="B42" s="435"/>
      <c r="C42" s="427"/>
      <c r="D42" s="436" t="s">
        <v>107</v>
      </c>
      <c r="E42" s="437"/>
      <c r="F42" s="438"/>
      <c r="G42" s="438">
        <v>22000</v>
      </c>
      <c r="H42" s="438">
        <v>26900</v>
      </c>
      <c r="I42" s="438">
        <v>59700</v>
      </c>
      <c r="J42" s="438">
        <v>15000</v>
      </c>
      <c r="K42" s="438">
        <v>22000</v>
      </c>
      <c r="L42" s="438">
        <v>8400</v>
      </c>
      <c r="M42" s="438">
        <v>8500</v>
      </c>
      <c r="N42" s="438"/>
      <c r="O42" s="423">
        <f t="shared" si="4"/>
        <v>162500</v>
      </c>
      <c r="P42" s="423"/>
      <c r="Q42" s="423"/>
      <c r="R42" s="423"/>
      <c r="S42" s="423"/>
      <c r="T42" s="423">
        <f t="shared" si="5"/>
        <v>0</v>
      </c>
      <c r="U42" s="423">
        <f t="shared" si="6"/>
        <v>162500</v>
      </c>
      <c r="V42" s="439"/>
    </row>
    <row r="43" spans="1:26" ht="23.25" x14ac:dyDescent="0.5">
      <c r="A43" s="447"/>
      <c r="B43" s="448"/>
      <c r="C43" s="454" t="s">
        <v>916</v>
      </c>
      <c r="D43" s="449"/>
      <c r="E43" s="450"/>
      <c r="F43" s="455"/>
      <c r="G43" s="455"/>
      <c r="H43" s="455"/>
      <c r="I43" s="455"/>
      <c r="J43" s="455"/>
      <c r="K43" s="455"/>
      <c r="L43" s="455"/>
      <c r="M43" s="455"/>
      <c r="N43" s="455"/>
      <c r="O43" s="423">
        <f t="shared" si="4"/>
        <v>0</v>
      </c>
      <c r="P43" s="423"/>
      <c r="Q43" s="423"/>
      <c r="R43" s="423"/>
      <c r="S43" s="423"/>
      <c r="T43" s="423">
        <f t="shared" si="5"/>
        <v>0</v>
      </c>
      <c r="U43" s="423">
        <f t="shared" si="6"/>
        <v>0</v>
      </c>
      <c r="V43" s="456"/>
    </row>
    <row r="44" spans="1:26" ht="23.25" x14ac:dyDescent="0.5">
      <c r="A44" s="533">
        <v>52011010</v>
      </c>
      <c r="B44" s="541"/>
      <c r="C44" s="536"/>
      <c r="D44" s="536" t="s">
        <v>108</v>
      </c>
      <c r="E44" s="537"/>
      <c r="F44" s="538"/>
      <c r="G44" s="538"/>
      <c r="H44" s="538"/>
      <c r="I44" s="538"/>
      <c r="J44" s="538"/>
      <c r="K44" s="538"/>
      <c r="L44" s="538"/>
      <c r="M44" s="538"/>
      <c r="N44" s="538"/>
      <c r="O44" s="539">
        <f t="shared" si="4"/>
        <v>0</v>
      </c>
      <c r="P44" s="539"/>
      <c r="Q44" s="539"/>
      <c r="R44" s="539"/>
      <c r="S44" s="539"/>
      <c r="T44" s="539">
        <f t="shared" si="5"/>
        <v>0</v>
      </c>
      <c r="U44" s="539">
        <f t="shared" si="6"/>
        <v>0</v>
      </c>
      <c r="V44" s="540" t="s">
        <v>298</v>
      </c>
    </row>
    <row r="45" spans="1:26" ht="23.25" x14ac:dyDescent="0.5">
      <c r="A45" s="533">
        <v>52011020</v>
      </c>
      <c r="B45" s="541"/>
      <c r="C45" s="536"/>
      <c r="D45" s="536" t="s">
        <v>109</v>
      </c>
      <c r="E45" s="537"/>
      <c r="F45" s="538"/>
      <c r="G45" s="538"/>
      <c r="H45" s="538"/>
      <c r="I45" s="538"/>
      <c r="J45" s="538"/>
      <c r="K45" s="538"/>
      <c r="L45" s="538"/>
      <c r="M45" s="538"/>
      <c r="N45" s="538"/>
      <c r="O45" s="539">
        <f t="shared" si="4"/>
        <v>0</v>
      </c>
      <c r="P45" s="539"/>
      <c r="Q45" s="539"/>
      <c r="R45" s="539"/>
      <c r="S45" s="539"/>
      <c r="T45" s="539">
        <f t="shared" si="5"/>
        <v>0</v>
      </c>
      <c r="U45" s="539">
        <f t="shared" si="6"/>
        <v>0</v>
      </c>
      <c r="V45" s="540" t="s">
        <v>2289</v>
      </c>
    </row>
    <row r="46" spans="1:26" ht="23.25" x14ac:dyDescent="0.5">
      <c r="A46" s="447"/>
      <c r="B46" s="448"/>
      <c r="C46" s="454" t="s">
        <v>917</v>
      </c>
      <c r="D46" s="449"/>
      <c r="E46" s="450"/>
      <c r="F46" s="455"/>
      <c r="G46" s="455"/>
      <c r="H46" s="455"/>
      <c r="I46" s="455"/>
      <c r="J46" s="455"/>
      <c r="K46" s="455"/>
      <c r="L46" s="455"/>
      <c r="M46" s="455"/>
      <c r="N46" s="455"/>
      <c r="O46" s="423">
        <f t="shared" si="4"/>
        <v>0</v>
      </c>
      <c r="P46" s="423"/>
      <c r="Q46" s="423"/>
      <c r="R46" s="423"/>
      <c r="S46" s="423"/>
      <c r="T46" s="423">
        <f t="shared" si="5"/>
        <v>0</v>
      </c>
      <c r="U46" s="423">
        <f t="shared" si="6"/>
        <v>0</v>
      </c>
      <c r="V46" s="439"/>
    </row>
    <row r="47" spans="1:26" ht="23.25" x14ac:dyDescent="0.5">
      <c r="A47" s="533">
        <v>52012010</v>
      </c>
      <c r="B47" s="541"/>
      <c r="C47" s="536"/>
      <c r="D47" s="536" t="s">
        <v>1</v>
      </c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>
        <f t="shared" si="4"/>
        <v>0</v>
      </c>
      <c r="P47" s="539"/>
      <c r="Q47" s="539"/>
      <c r="R47" s="539"/>
      <c r="S47" s="539"/>
      <c r="T47" s="539">
        <f t="shared" si="5"/>
        <v>0</v>
      </c>
      <c r="U47" s="539">
        <f t="shared" si="6"/>
        <v>0</v>
      </c>
      <c r="V47" s="540" t="s">
        <v>298</v>
      </c>
    </row>
    <row r="48" spans="1:26" ht="23.25" x14ac:dyDescent="0.5">
      <c r="A48" s="434">
        <v>52012020</v>
      </c>
      <c r="B48" s="440"/>
      <c r="C48" s="436"/>
      <c r="D48" s="436" t="s">
        <v>110</v>
      </c>
      <c r="E48" s="437"/>
      <c r="F48" s="438"/>
      <c r="G48" s="438"/>
      <c r="H48" s="438"/>
      <c r="I48" s="438">
        <v>500000</v>
      </c>
      <c r="J48" s="438"/>
      <c r="K48" s="438"/>
      <c r="L48" s="438"/>
      <c r="M48" s="438"/>
      <c r="N48" s="438"/>
      <c r="O48" s="423">
        <f t="shared" si="4"/>
        <v>500000</v>
      </c>
      <c r="P48" s="423"/>
      <c r="Q48" s="423"/>
      <c r="R48" s="423"/>
      <c r="S48" s="423"/>
      <c r="T48" s="423">
        <f t="shared" si="5"/>
        <v>0</v>
      </c>
      <c r="U48" s="423">
        <f t="shared" si="6"/>
        <v>500000</v>
      </c>
      <c r="V48" s="457"/>
      <c r="W48" s="644" t="s">
        <v>2389</v>
      </c>
      <c r="X48" s="679">
        <v>180000</v>
      </c>
      <c r="Y48" s="596"/>
      <c r="Z48" s="603">
        <v>500000</v>
      </c>
    </row>
    <row r="49" spans="1:27" ht="23.25" x14ac:dyDescent="0.5">
      <c r="A49" s="547">
        <v>52012030</v>
      </c>
      <c r="B49" s="548"/>
      <c r="C49" s="549"/>
      <c r="D49" s="549" t="s">
        <v>111</v>
      </c>
      <c r="E49" s="550"/>
      <c r="F49" s="551"/>
      <c r="G49" s="551"/>
      <c r="H49" s="551"/>
      <c r="I49" s="551"/>
      <c r="J49" s="551"/>
      <c r="K49" s="551"/>
      <c r="L49" s="551"/>
      <c r="M49" s="551"/>
      <c r="N49" s="551"/>
      <c r="O49" s="539">
        <f t="shared" si="4"/>
        <v>0</v>
      </c>
      <c r="P49" s="539"/>
      <c r="Q49" s="539"/>
      <c r="R49" s="539"/>
      <c r="S49" s="539"/>
      <c r="T49" s="539">
        <f t="shared" si="5"/>
        <v>0</v>
      </c>
      <c r="U49" s="539">
        <f t="shared" si="6"/>
        <v>0</v>
      </c>
      <c r="V49" s="540" t="s">
        <v>298</v>
      </c>
      <c r="Y49" s="603"/>
    </row>
    <row r="50" spans="1:27" ht="23.25" x14ac:dyDescent="0.5">
      <c r="A50" s="533">
        <v>52012040</v>
      </c>
      <c r="B50" s="541"/>
      <c r="C50" s="536"/>
      <c r="D50" s="536" t="s">
        <v>112</v>
      </c>
      <c r="E50" s="537"/>
      <c r="F50" s="538"/>
      <c r="G50" s="538"/>
      <c r="H50" s="538"/>
      <c r="I50" s="538"/>
      <c r="J50" s="538"/>
      <c r="K50" s="538"/>
      <c r="L50" s="538"/>
      <c r="M50" s="538"/>
      <c r="N50" s="538"/>
      <c r="O50" s="539">
        <f t="shared" si="4"/>
        <v>0</v>
      </c>
      <c r="P50" s="539"/>
      <c r="Q50" s="539"/>
      <c r="R50" s="539"/>
      <c r="S50" s="539"/>
      <c r="T50" s="539">
        <f t="shared" si="5"/>
        <v>0</v>
      </c>
      <c r="U50" s="539">
        <f t="shared" si="6"/>
        <v>0</v>
      </c>
      <c r="V50" s="540" t="s">
        <v>298</v>
      </c>
    </row>
    <row r="51" spans="1:27" ht="23.25" x14ac:dyDescent="0.5">
      <c r="A51" s="434">
        <v>52012050</v>
      </c>
      <c r="B51" s="440"/>
      <c r="C51" s="436"/>
      <c r="D51" s="436" t="s">
        <v>113</v>
      </c>
      <c r="E51" s="437"/>
      <c r="F51" s="438"/>
      <c r="G51" s="438"/>
      <c r="H51" s="438"/>
      <c r="I51" s="438">
        <v>1278300</v>
      </c>
      <c r="J51" s="438"/>
      <c r="K51" s="438"/>
      <c r="L51" s="438"/>
      <c r="M51" s="438"/>
      <c r="N51" s="438"/>
      <c r="O51" s="423">
        <f t="shared" si="4"/>
        <v>1278300</v>
      </c>
      <c r="P51" s="423"/>
      <c r="Q51" s="423"/>
      <c r="R51" s="423"/>
      <c r="S51" s="423"/>
      <c r="T51" s="423">
        <f t="shared" si="5"/>
        <v>0</v>
      </c>
      <c r="U51" s="423">
        <f t="shared" si="6"/>
        <v>1278300</v>
      </c>
      <c r="V51" s="457"/>
      <c r="W51" s="644" t="s">
        <v>2389</v>
      </c>
      <c r="X51" s="679">
        <v>178300</v>
      </c>
      <c r="Y51" s="596"/>
      <c r="Z51" s="603">
        <v>1278300</v>
      </c>
    </row>
    <row r="52" spans="1:27" s="619" customFormat="1" ht="23.25" x14ac:dyDescent="0.5">
      <c r="A52" s="635">
        <v>52012060</v>
      </c>
      <c r="B52" s="622"/>
      <c r="C52" s="615"/>
      <c r="D52" s="615" t="s">
        <v>114</v>
      </c>
      <c r="E52" s="616"/>
      <c r="F52" s="617">
        <v>4600</v>
      </c>
      <c r="G52" s="617"/>
      <c r="H52" s="617"/>
      <c r="I52" s="617"/>
      <c r="J52" s="617"/>
      <c r="K52" s="617"/>
      <c r="L52" s="617"/>
      <c r="M52" s="617"/>
      <c r="N52" s="617"/>
      <c r="O52" s="618">
        <f t="shared" si="4"/>
        <v>4600</v>
      </c>
      <c r="P52" s="618"/>
      <c r="Q52" s="618"/>
      <c r="R52" s="618"/>
      <c r="S52" s="618"/>
      <c r="T52" s="618">
        <f t="shared" si="5"/>
        <v>0</v>
      </c>
      <c r="U52" s="618">
        <f t="shared" si="6"/>
        <v>4600</v>
      </c>
      <c r="V52" s="623"/>
    </row>
    <row r="53" spans="1:27" s="619" customFormat="1" ht="23.25" x14ac:dyDescent="0.5">
      <c r="A53" s="634">
        <v>52012070</v>
      </c>
      <c r="B53" s="622"/>
      <c r="C53" s="615"/>
      <c r="D53" s="616" t="s">
        <v>115</v>
      </c>
      <c r="E53" s="616"/>
      <c r="F53" s="617">
        <f>12000+4800+4800</f>
        <v>21600</v>
      </c>
      <c r="G53" s="617"/>
      <c r="H53" s="617"/>
      <c r="I53" s="617"/>
      <c r="J53" s="617"/>
      <c r="K53" s="617"/>
      <c r="L53" s="617"/>
      <c r="M53" s="617"/>
      <c r="N53" s="617"/>
      <c r="O53" s="618">
        <f t="shared" si="4"/>
        <v>21600</v>
      </c>
      <c r="P53" s="618"/>
      <c r="Q53" s="618"/>
      <c r="R53" s="618"/>
      <c r="S53" s="618"/>
      <c r="T53" s="618">
        <f t="shared" si="5"/>
        <v>0</v>
      </c>
      <c r="U53" s="618">
        <f t="shared" si="6"/>
        <v>21600</v>
      </c>
      <c r="V53" s="623"/>
      <c r="AA53" s="620" t="s">
        <v>2384</v>
      </c>
    </row>
    <row r="54" spans="1:27" ht="23.25" x14ac:dyDescent="0.5">
      <c r="A54" s="434">
        <v>52012990</v>
      </c>
      <c r="B54" s="440"/>
      <c r="C54" s="436"/>
      <c r="D54" s="436" t="s">
        <v>116</v>
      </c>
      <c r="E54" s="437"/>
      <c r="F54" s="438"/>
      <c r="G54" s="438"/>
      <c r="H54" s="438"/>
      <c r="I54" s="438"/>
      <c r="J54" s="438"/>
      <c r="K54" s="438"/>
      <c r="L54" s="438"/>
      <c r="M54" s="438"/>
      <c r="N54" s="438"/>
      <c r="O54" s="423">
        <f t="shared" si="4"/>
        <v>0</v>
      </c>
      <c r="P54" s="423"/>
      <c r="Q54" s="423"/>
      <c r="R54" s="423"/>
      <c r="S54" s="423"/>
      <c r="T54" s="423">
        <f t="shared" si="5"/>
        <v>0</v>
      </c>
      <c r="U54" s="423">
        <f t="shared" si="6"/>
        <v>0</v>
      </c>
      <c r="V54" s="457"/>
    </row>
    <row r="55" spans="1:27" ht="23.25" x14ac:dyDescent="0.5">
      <c r="A55" s="434"/>
      <c r="B55" s="440"/>
      <c r="C55" s="427" t="s">
        <v>918</v>
      </c>
      <c r="D55" s="436"/>
      <c r="E55" s="437"/>
      <c r="F55" s="438"/>
      <c r="G55" s="438"/>
      <c r="H55" s="438"/>
      <c r="I55" s="438"/>
      <c r="J55" s="438"/>
      <c r="K55" s="438"/>
      <c r="L55" s="438"/>
      <c r="M55" s="438"/>
      <c r="N55" s="438"/>
      <c r="O55" s="423">
        <f t="shared" si="4"/>
        <v>0</v>
      </c>
      <c r="P55" s="423"/>
      <c r="Q55" s="423"/>
      <c r="R55" s="423"/>
      <c r="S55" s="423"/>
      <c r="T55" s="423">
        <f t="shared" si="5"/>
        <v>0</v>
      </c>
      <c r="U55" s="423">
        <f t="shared" si="6"/>
        <v>0</v>
      </c>
      <c r="V55" s="439"/>
    </row>
    <row r="56" spans="1:27" ht="23.25" x14ac:dyDescent="0.5">
      <c r="A56" s="533">
        <v>52013010</v>
      </c>
      <c r="B56" s="541"/>
      <c r="C56" s="536"/>
      <c r="D56" s="536" t="s">
        <v>117</v>
      </c>
      <c r="E56" s="537"/>
      <c r="F56" s="538"/>
      <c r="G56" s="538"/>
      <c r="H56" s="538"/>
      <c r="I56" s="538"/>
      <c r="J56" s="538"/>
      <c r="K56" s="538"/>
      <c r="L56" s="538"/>
      <c r="M56" s="538"/>
      <c r="N56" s="538"/>
      <c r="O56" s="539">
        <f t="shared" si="4"/>
        <v>0</v>
      </c>
      <c r="P56" s="539"/>
      <c r="Q56" s="539"/>
      <c r="R56" s="539"/>
      <c r="S56" s="539"/>
      <c r="T56" s="539">
        <f t="shared" si="5"/>
        <v>0</v>
      </c>
      <c r="U56" s="539">
        <f t="shared" si="6"/>
        <v>0</v>
      </c>
      <c r="V56" s="540" t="s">
        <v>298</v>
      </c>
    </row>
    <row r="57" spans="1:27" ht="23.25" x14ac:dyDescent="0.5">
      <c r="A57" s="533">
        <v>52013020</v>
      </c>
      <c r="B57" s="541"/>
      <c r="C57" s="536"/>
      <c r="D57" s="536" t="s">
        <v>118</v>
      </c>
      <c r="E57" s="537"/>
      <c r="F57" s="538"/>
      <c r="G57" s="538"/>
      <c r="H57" s="538"/>
      <c r="I57" s="538"/>
      <c r="J57" s="538"/>
      <c r="K57" s="538"/>
      <c r="L57" s="538"/>
      <c r="M57" s="538"/>
      <c r="N57" s="538"/>
      <c r="O57" s="539">
        <f t="shared" si="4"/>
        <v>0</v>
      </c>
      <c r="P57" s="539"/>
      <c r="Q57" s="539"/>
      <c r="R57" s="539"/>
      <c r="S57" s="539"/>
      <c r="T57" s="539">
        <f t="shared" si="5"/>
        <v>0</v>
      </c>
      <c r="U57" s="539">
        <f t="shared" si="6"/>
        <v>0</v>
      </c>
      <c r="V57" s="540" t="s">
        <v>298</v>
      </c>
    </row>
    <row r="58" spans="1:27" ht="23.25" x14ac:dyDescent="0.5">
      <c r="A58" s="533">
        <v>52013030</v>
      </c>
      <c r="B58" s="541"/>
      <c r="C58" s="536"/>
      <c r="D58" s="536" t="s">
        <v>119</v>
      </c>
      <c r="E58" s="537"/>
      <c r="F58" s="538"/>
      <c r="G58" s="538"/>
      <c r="H58" s="538"/>
      <c r="I58" s="538"/>
      <c r="J58" s="538"/>
      <c r="K58" s="538"/>
      <c r="L58" s="538"/>
      <c r="M58" s="538"/>
      <c r="N58" s="538"/>
      <c r="O58" s="539">
        <f t="shared" si="4"/>
        <v>0</v>
      </c>
      <c r="P58" s="539"/>
      <c r="Q58" s="539"/>
      <c r="R58" s="539"/>
      <c r="S58" s="539"/>
      <c r="T58" s="539">
        <f t="shared" si="5"/>
        <v>0</v>
      </c>
      <c r="U58" s="539">
        <f t="shared" si="6"/>
        <v>0</v>
      </c>
      <c r="V58" s="540" t="s">
        <v>298</v>
      </c>
    </row>
    <row r="59" spans="1:27" ht="23.25" x14ac:dyDescent="0.5">
      <c r="A59" s="434"/>
      <c r="B59" s="435" t="s">
        <v>919</v>
      </c>
      <c r="C59" s="436"/>
      <c r="D59" s="436"/>
      <c r="E59" s="437"/>
      <c r="F59" s="438"/>
      <c r="G59" s="438"/>
      <c r="H59" s="438"/>
      <c r="I59" s="438"/>
      <c r="J59" s="438"/>
      <c r="K59" s="438"/>
      <c r="L59" s="438"/>
      <c r="M59" s="438"/>
      <c r="N59" s="438"/>
      <c r="O59" s="423">
        <f t="shared" si="4"/>
        <v>0</v>
      </c>
      <c r="P59" s="423"/>
      <c r="Q59" s="423"/>
      <c r="R59" s="423"/>
      <c r="S59" s="423"/>
      <c r="T59" s="423">
        <f t="shared" si="5"/>
        <v>0</v>
      </c>
      <c r="U59" s="423">
        <f t="shared" si="6"/>
        <v>0</v>
      </c>
      <c r="V59" s="439"/>
    </row>
    <row r="60" spans="1:27" ht="23.25" x14ac:dyDescent="0.5">
      <c r="A60" s="434"/>
      <c r="B60" s="440"/>
      <c r="C60" s="427" t="s">
        <v>920</v>
      </c>
      <c r="D60" s="436"/>
      <c r="E60" s="437"/>
      <c r="F60" s="438"/>
      <c r="G60" s="438"/>
      <c r="H60" s="438"/>
      <c r="I60" s="438"/>
      <c r="J60" s="438"/>
      <c r="K60" s="438"/>
      <c r="L60" s="438"/>
      <c r="M60" s="438"/>
      <c r="N60" s="438"/>
      <c r="O60" s="423">
        <f t="shared" si="4"/>
        <v>0</v>
      </c>
      <c r="P60" s="423"/>
      <c r="Q60" s="423"/>
      <c r="R60" s="423"/>
      <c r="S60" s="423"/>
      <c r="T60" s="423">
        <f t="shared" si="5"/>
        <v>0</v>
      </c>
      <c r="U60" s="423">
        <f t="shared" si="6"/>
        <v>0</v>
      </c>
      <c r="V60" s="439"/>
    </row>
    <row r="61" spans="1:27" ht="23.25" x14ac:dyDescent="0.5">
      <c r="A61" s="533">
        <v>52020010</v>
      </c>
      <c r="B61" s="541"/>
      <c r="C61" s="536"/>
      <c r="D61" s="536" t="s">
        <v>120</v>
      </c>
      <c r="E61" s="537"/>
      <c r="F61" s="538"/>
      <c r="G61" s="538"/>
      <c r="H61" s="538"/>
      <c r="I61" s="538"/>
      <c r="J61" s="538"/>
      <c r="K61" s="538"/>
      <c r="L61" s="538"/>
      <c r="M61" s="538"/>
      <c r="N61" s="538"/>
      <c r="O61" s="539">
        <f t="shared" si="4"/>
        <v>0</v>
      </c>
      <c r="P61" s="539"/>
      <c r="Q61" s="539"/>
      <c r="R61" s="539"/>
      <c r="S61" s="539"/>
      <c r="T61" s="539">
        <f t="shared" si="5"/>
        <v>0</v>
      </c>
      <c r="U61" s="539">
        <f t="shared" si="6"/>
        <v>0</v>
      </c>
      <c r="V61" s="540" t="s">
        <v>2289</v>
      </c>
    </row>
    <row r="62" spans="1:27" ht="23.25" x14ac:dyDescent="0.5">
      <c r="A62" s="434">
        <v>52020020</v>
      </c>
      <c r="B62" s="440"/>
      <c r="C62" s="436"/>
      <c r="D62" s="436" t="s">
        <v>121</v>
      </c>
      <c r="E62" s="437"/>
      <c r="F62" s="438"/>
      <c r="G62" s="438"/>
      <c r="H62" s="438"/>
      <c r="I62" s="438">
        <v>10000</v>
      </c>
      <c r="J62" s="438"/>
      <c r="K62" s="438"/>
      <c r="L62" s="438"/>
      <c r="M62" s="438"/>
      <c r="N62" s="438"/>
      <c r="O62" s="423">
        <f t="shared" si="4"/>
        <v>10000</v>
      </c>
      <c r="P62" s="423"/>
      <c r="Q62" s="423"/>
      <c r="R62" s="423"/>
      <c r="S62" s="423"/>
      <c r="T62" s="423">
        <f t="shared" si="5"/>
        <v>0</v>
      </c>
      <c r="U62" s="423">
        <f t="shared" si="6"/>
        <v>10000</v>
      </c>
      <c r="V62" s="457"/>
    </row>
    <row r="63" spans="1:27" ht="23.25" x14ac:dyDescent="0.5">
      <c r="A63" s="434">
        <v>52020030</v>
      </c>
      <c r="B63" s="440"/>
      <c r="C63" s="436"/>
      <c r="D63" s="436" t="s">
        <v>122</v>
      </c>
      <c r="E63" s="437"/>
      <c r="F63" s="438">
        <v>10000</v>
      </c>
      <c r="G63" s="438">
        <v>10000</v>
      </c>
      <c r="H63" s="438">
        <v>9000</v>
      </c>
      <c r="I63" s="438">
        <v>55000</v>
      </c>
      <c r="J63" s="438">
        <v>10000</v>
      </c>
      <c r="K63" s="438">
        <v>10000</v>
      </c>
      <c r="L63" s="438">
        <v>10000</v>
      </c>
      <c r="M63" s="438">
        <v>10000</v>
      </c>
      <c r="N63" s="438"/>
      <c r="O63" s="423">
        <f t="shared" si="4"/>
        <v>124000</v>
      </c>
      <c r="P63" s="423"/>
      <c r="Q63" s="423"/>
      <c r="R63" s="423"/>
      <c r="S63" s="423"/>
      <c r="T63" s="423">
        <f t="shared" si="5"/>
        <v>0</v>
      </c>
      <c r="U63" s="423">
        <f t="shared" si="6"/>
        <v>124000</v>
      </c>
      <c r="V63" s="457"/>
    </row>
    <row r="64" spans="1:27" ht="23.25" x14ac:dyDescent="0.5">
      <c r="A64" s="533">
        <v>52020040</v>
      </c>
      <c r="B64" s="541"/>
      <c r="C64" s="536"/>
      <c r="D64" s="536" t="s">
        <v>2</v>
      </c>
      <c r="E64" s="537"/>
      <c r="F64" s="538"/>
      <c r="G64" s="538"/>
      <c r="H64" s="538"/>
      <c r="I64" s="538"/>
      <c r="J64" s="538"/>
      <c r="K64" s="538"/>
      <c r="L64" s="538"/>
      <c r="M64" s="538"/>
      <c r="N64" s="538"/>
      <c r="O64" s="539">
        <f t="shared" si="4"/>
        <v>0</v>
      </c>
      <c r="P64" s="539"/>
      <c r="Q64" s="539"/>
      <c r="R64" s="539"/>
      <c r="S64" s="539"/>
      <c r="T64" s="539">
        <f t="shared" si="5"/>
        <v>0</v>
      </c>
      <c r="U64" s="539">
        <f t="shared" si="6"/>
        <v>0</v>
      </c>
      <c r="V64" s="540" t="s">
        <v>2289</v>
      </c>
    </row>
    <row r="65" spans="1:22" ht="23.25" x14ac:dyDescent="0.5">
      <c r="A65" s="434">
        <v>52020990</v>
      </c>
      <c r="B65" s="440"/>
      <c r="C65" s="436"/>
      <c r="D65" s="436" t="s">
        <v>123</v>
      </c>
      <c r="E65" s="437"/>
      <c r="F65" s="438">
        <v>15000</v>
      </c>
      <c r="G65" s="438"/>
      <c r="H65" s="438"/>
      <c r="I65" s="438"/>
      <c r="J65" s="438"/>
      <c r="K65" s="438"/>
      <c r="L65" s="438"/>
      <c r="M65" s="438"/>
      <c r="N65" s="438"/>
      <c r="O65" s="423">
        <f t="shared" si="4"/>
        <v>15000</v>
      </c>
      <c r="P65" s="423"/>
      <c r="Q65" s="423"/>
      <c r="R65" s="423"/>
      <c r="S65" s="423"/>
      <c r="T65" s="423">
        <f t="shared" si="5"/>
        <v>0</v>
      </c>
      <c r="U65" s="423">
        <f t="shared" si="6"/>
        <v>15000</v>
      </c>
      <c r="V65" s="457"/>
    </row>
    <row r="66" spans="1:22" ht="23.25" x14ac:dyDescent="0.5">
      <c r="A66" s="447"/>
      <c r="B66" s="458"/>
      <c r="C66" s="454" t="s">
        <v>921</v>
      </c>
      <c r="D66" s="449"/>
      <c r="E66" s="450"/>
      <c r="F66" s="455"/>
      <c r="G66" s="455"/>
      <c r="H66" s="455"/>
      <c r="I66" s="455"/>
      <c r="J66" s="455"/>
      <c r="K66" s="455"/>
      <c r="L66" s="455"/>
      <c r="M66" s="455"/>
      <c r="N66" s="455"/>
      <c r="O66" s="423">
        <f t="shared" si="4"/>
        <v>0</v>
      </c>
      <c r="P66" s="423"/>
      <c r="Q66" s="423"/>
      <c r="R66" s="423"/>
      <c r="S66" s="423"/>
      <c r="T66" s="423">
        <f t="shared" si="5"/>
        <v>0</v>
      </c>
      <c r="U66" s="423">
        <f t="shared" si="6"/>
        <v>0</v>
      </c>
      <c r="V66" s="439"/>
    </row>
    <row r="67" spans="1:22" ht="23.25" x14ac:dyDescent="0.5">
      <c r="A67" s="533">
        <v>52021010</v>
      </c>
      <c r="B67" s="541"/>
      <c r="C67" s="536"/>
      <c r="D67" s="536" t="s">
        <v>124</v>
      </c>
      <c r="E67" s="537"/>
      <c r="F67" s="538"/>
      <c r="G67" s="538"/>
      <c r="H67" s="538"/>
      <c r="I67" s="538"/>
      <c r="J67" s="538"/>
      <c r="K67" s="538"/>
      <c r="L67" s="538"/>
      <c r="M67" s="538"/>
      <c r="N67" s="538"/>
      <c r="O67" s="539">
        <f t="shared" si="4"/>
        <v>0</v>
      </c>
      <c r="P67" s="539"/>
      <c r="Q67" s="539"/>
      <c r="R67" s="539"/>
      <c r="S67" s="539"/>
      <c r="T67" s="539">
        <f t="shared" si="5"/>
        <v>0</v>
      </c>
      <c r="U67" s="539">
        <f t="shared" si="6"/>
        <v>0</v>
      </c>
      <c r="V67" s="540" t="s">
        <v>2289</v>
      </c>
    </row>
    <row r="68" spans="1:22" ht="23.25" x14ac:dyDescent="0.5">
      <c r="A68" s="533">
        <v>52021020</v>
      </c>
      <c r="B68" s="541"/>
      <c r="C68" s="536"/>
      <c r="D68" s="536" t="s">
        <v>125</v>
      </c>
      <c r="E68" s="537"/>
      <c r="F68" s="538"/>
      <c r="G68" s="538"/>
      <c r="H68" s="538"/>
      <c r="I68" s="538"/>
      <c r="J68" s="538"/>
      <c r="K68" s="538"/>
      <c r="L68" s="538"/>
      <c r="M68" s="538"/>
      <c r="N68" s="538"/>
      <c r="O68" s="539">
        <f t="shared" si="4"/>
        <v>0</v>
      </c>
      <c r="P68" s="539"/>
      <c r="Q68" s="539"/>
      <c r="R68" s="539"/>
      <c r="S68" s="539"/>
      <c r="T68" s="539">
        <f t="shared" si="5"/>
        <v>0</v>
      </c>
      <c r="U68" s="539">
        <f t="shared" si="6"/>
        <v>0</v>
      </c>
      <c r="V68" s="540" t="s">
        <v>2289</v>
      </c>
    </row>
    <row r="69" spans="1:22" ht="23.25" x14ac:dyDescent="0.5">
      <c r="A69" s="447"/>
      <c r="B69" s="458"/>
      <c r="C69" s="454" t="s">
        <v>922</v>
      </c>
      <c r="D69" s="449"/>
      <c r="E69" s="450"/>
      <c r="F69" s="455"/>
      <c r="G69" s="455"/>
      <c r="H69" s="455"/>
      <c r="I69" s="455"/>
      <c r="J69" s="455"/>
      <c r="K69" s="455"/>
      <c r="L69" s="455"/>
      <c r="M69" s="455"/>
      <c r="N69" s="455"/>
      <c r="O69" s="423">
        <f t="shared" si="4"/>
        <v>0</v>
      </c>
      <c r="P69" s="423"/>
      <c r="Q69" s="423"/>
      <c r="R69" s="423"/>
      <c r="S69" s="423"/>
      <c r="T69" s="423">
        <f t="shared" si="5"/>
        <v>0</v>
      </c>
      <c r="U69" s="423">
        <f t="shared" si="6"/>
        <v>0</v>
      </c>
      <c r="V69" s="456"/>
    </row>
    <row r="70" spans="1:22" ht="23.25" x14ac:dyDescent="0.5">
      <c r="A70" s="434">
        <v>52022010</v>
      </c>
      <c r="B70" s="435"/>
      <c r="C70" s="427"/>
      <c r="D70" s="436" t="s">
        <v>126</v>
      </c>
      <c r="E70" s="437"/>
      <c r="F70" s="438"/>
      <c r="G70" s="438"/>
      <c r="H70" s="438">
        <v>1000</v>
      </c>
      <c r="I70" s="438">
        <v>1000</v>
      </c>
      <c r="J70" s="438">
        <v>1000</v>
      </c>
      <c r="K70" s="438"/>
      <c r="L70" s="438"/>
      <c r="M70" s="438"/>
      <c r="N70" s="438"/>
      <c r="O70" s="423">
        <f t="shared" si="4"/>
        <v>3000</v>
      </c>
      <c r="P70" s="423"/>
      <c r="Q70" s="423"/>
      <c r="R70" s="423"/>
      <c r="S70" s="423"/>
      <c r="T70" s="423">
        <f t="shared" si="5"/>
        <v>0</v>
      </c>
      <c r="U70" s="423">
        <f t="shared" si="6"/>
        <v>3000</v>
      </c>
      <c r="V70" s="439"/>
    </row>
    <row r="71" spans="1:22" ht="23.25" x14ac:dyDescent="0.5">
      <c r="A71" s="434">
        <v>52022020</v>
      </c>
      <c r="B71" s="435"/>
      <c r="C71" s="427"/>
      <c r="D71" s="436" t="s">
        <v>127</v>
      </c>
      <c r="E71" s="437"/>
      <c r="F71" s="438">
        <v>25000</v>
      </c>
      <c r="G71" s="438">
        <v>8000</v>
      </c>
      <c r="H71" s="438">
        <v>5000</v>
      </c>
      <c r="I71" s="438">
        <v>43600</v>
      </c>
      <c r="J71" s="438">
        <v>15000</v>
      </c>
      <c r="K71" s="438">
        <v>10000</v>
      </c>
      <c r="L71" s="438">
        <v>10000</v>
      </c>
      <c r="M71" s="438">
        <v>7000</v>
      </c>
      <c r="N71" s="438"/>
      <c r="O71" s="423">
        <f t="shared" si="4"/>
        <v>123600</v>
      </c>
      <c r="P71" s="423"/>
      <c r="Q71" s="423"/>
      <c r="R71" s="423"/>
      <c r="S71" s="423"/>
      <c r="T71" s="423">
        <f t="shared" si="5"/>
        <v>0</v>
      </c>
      <c r="U71" s="423">
        <f t="shared" si="6"/>
        <v>123600</v>
      </c>
      <c r="V71" s="439"/>
    </row>
    <row r="72" spans="1:22" ht="23.25" x14ac:dyDescent="0.5">
      <c r="A72" s="434">
        <v>52022030</v>
      </c>
      <c r="B72" s="435"/>
      <c r="C72" s="427"/>
      <c r="D72" s="436" t="s">
        <v>128</v>
      </c>
      <c r="E72" s="437"/>
      <c r="F72" s="438">
        <v>50000</v>
      </c>
      <c r="G72" s="438">
        <v>10000</v>
      </c>
      <c r="H72" s="438">
        <v>10000</v>
      </c>
      <c r="I72" s="438">
        <v>145000</v>
      </c>
      <c r="J72" s="438">
        <v>20000</v>
      </c>
      <c r="K72" s="438">
        <v>5000</v>
      </c>
      <c r="L72" s="438">
        <v>8000</v>
      </c>
      <c r="M72" s="438">
        <v>8000</v>
      </c>
      <c r="N72" s="438"/>
      <c r="O72" s="423">
        <f t="shared" si="4"/>
        <v>256000</v>
      </c>
      <c r="P72" s="423"/>
      <c r="Q72" s="423"/>
      <c r="R72" s="423"/>
      <c r="S72" s="423"/>
      <c r="T72" s="423">
        <f t="shared" si="5"/>
        <v>0</v>
      </c>
      <c r="U72" s="423">
        <f t="shared" si="6"/>
        <v>256000</v>
      </c>
      <c r="V72" s="439"/>
    </row>
    <row r="73" spans="1:22" ht="23.25" x14ac:dyDescent="0.5">
      <c r="A73" s="533">
        <v>52022040</v>
      </c>
      <c r="B73" s="534"/>
      <c r="C73" s="535"/>
      <c r="D73" s="536" t="s">
        <v>129</v>
      </c>
      <c r="E73" s="537"/>
      <c r="F73" s="538"/>
      <c r="G73" s="538"/>
      <c r="H73" s="538"/>
      <c r="I73" s="538"/>
      <c r="J73" s="538"/>
      <c r="K73" s="538"/>
      <c r="L73" s="538"/>
      <c r="M73" s="538"/>
      <c r="N73" s="538"/>
      <c r="O73" s="539">
        <f t="shared" si="4"/>
        <v>0</v>
      </c>
      <c r="P73" s="539"/>
      <c r="Q73" s="539"/>
      <c r="R73" s="539"/>
      <c r="S73" s="539"/>
      <c r="T73" s="539">
        <f t="shared" si="5"/>
        <v>0</v>
      </c>
      <c r="U73" s="539">
        <f t="shared" si="6"/>
        <v>0</v>
      </c>
      <c r="V73" s="540" t="s">
        <v>298</v>
      </c>
    </row>
    <row r="74" spans="1:22" ht="23.25" x14ac:dyDescent="0.5">
      <c r="A74" s="434">
        <v>52022050</v>
      </c>
      <c r="B74" s="435"/>
      <c r="C74" s="427"/>
      <c r="D74" s="436" t="s">
        <v>130</v>
      </c>
      <c r="E74" s="437"/>
      <c r="F74" s="438">
        <v>15000</v>
      </c>
      <c r="G74" s="438">
        <v>15000</v>
      </c>
      <c r="H74" s="438">
        <v>20000</v>
      </c>
      <c r="I74" s="438">
        <v>20000</v>
      </c>
      <c r="J74" s="438">
        <v>20000</v>
      </c>
      <c r="K74" s="438">
        <v>20000</v>
      </c>
      <c r="L74" s="438">
        <v>10700</v>
      </c>
      <c r="M74" s="438">
        <v>10000</v>
      </c>
      <c r="N74" s="438"/>
      <c r="O74" s="423">
        <f t="shared" si="4"/>
        <v>130700</v>
      </c>
      <c r="P74" s="423"/>
      <c r="Q74" s="423"/>
      <c r="R74" s="423"/>
      <c r="S74" s="423"/>
      <c r="T74" s="423">
        <f t="shared" si="5"/>
        <v>0</v>
      </c>
      <c r="U74" s="423">
        <f t="shared" si="6"/>
        <v>130700</v>
      </c>
      <c r="V74" s="439"/>
    </row>
    <row r="75" spans="1:22" ht="23.25" x14ac:dyDescent="0.5">
      <c r="A75" s="459">
        <v>52022060</v>
      </c>
      <c r="B75" s="440"/>
      <c r="C75" s="436"/>
      <c r="D75" s="436" t="s">
        <v>131</v>
      </c>
      <c r="E75" s="437"/>
      <c r="F75" s="438"/>
      <c r="G75" s="438"/>
      <c r="H75" s="438"/>
      <c r="I75" s="438"/>
      <c r="J75" s="438"/>
      <c r="K75" s="438"/>
      <c r="L75" s="438"/>
      <c r="M75" s="438"/>
      <c r="N75" s="438"/>
      <c r="O75" s="423">
        <f t="shared" si="4"/>
        <v>0</v>
      </c>
      <c r="P75" s="423"/>
      <c r="Q75" s="423"/>
      <c r="R75" s="423"/>
      <c r="S75" s="423"/>
      <c r="T75" s="423">
        <f t="shared" si="5"/>
        <v>0</v>
      </c>
      <c r="U75" s="423">
        <f t="shared" si="6"/>
        <v>0</v>
      </c>
      <c r="V75" s="439"/>
    </row>
    <row r="76" spans="1:22" ht="23.25" x14ac:dyDescent="0.5">
      <c r="A76" s="459">
        <v>52022070</v>
      </c>
      <c r="B76" s="440"/>
      <c r="C76" s="436"/>
      <c r="D76" s="436" t="s">
        <v>13</v>
      </c>
      <c r="E76" s="437"/>
      <c r="F76" s="438"/>
      <c r="G76" s="438"/>
      <c r="H76" s="438"/>
      <c r="I76" s="438"/>
      <c r="J76" s="438"/>
      <c r="K76" s="438"/>
      <c r="L76" s="438"/>
      <c r="M76" s="438"/>
      <c r="N76" s="438"/>
      <c r="O76" s="423">
        <f t="shared" si="4"/>
        <v>0</v>
      </c>
      <c r="P76" s="423"/>
      <c r="Q76" s="423"/>
      <c r="R76" s="423"/>
      <c r="S76" s="423"/>
      <c r="T76" s="423">
        <f t="shared" si="5"/>
        <v>0</v>
      </c>
      <c r="U76" s="423">
        <f t="shared" si="6"/>
        <v>0</v>
      </c>
      <c r="V76" s="439"/>
    </row>
    <row r="77" spans="1:22" ht="23.25" x14ac:dyDescent="0.5">
      <c r="A77" s="447">
        <v>52022080</v>
      </c>
      <c r="B77" s="458"/>
      <c r="C77" s="454"/>
      <c r="D77" s="449" t="s">
        <v>132</v>
      </c>
      <c r="E77" s="450"/>
      <c r="F77" s="455"/>
      <c r="G77" s="455"/>
      <c r="H77" s="455"/>
      <c r="I77" s="455"/>
      <c r="J77" s="455"/>
      <c r="K77" s="455"/>
      <c r="L77" s="455"/>
      <c r="M77" s="455"/>
      <c r="N77" s="455"/>
      <c r="O77" s="423">
        <f t="shared" si="4"/>
        <v>0</v>
      </c>
      <c r="P77" s="423"/>
      <c r="Q77" s="423"/>
      <c r="R77" s="423"/>
      <c r="S77" s="423"/>
      <c r="T77" s="423">
        <f t="shared" si="5"/>
        <v>0</v>
      </c>
      <c r="U77" s="423">
        <f t="shared" si="6"/>
        <v>0</v>
      </c>
      <c r="V77" s="439"/>
    </row>
    <row r="78" spans="1:22" ht="23.25" x14ac:dyDescent="0.5">
      <c r="A78" s="447"/>
      <c r="B78" s="458"/>
      <c r="C78" s="454" t="s">
        <v>923</v>
      </c>
      <c r="D78" s="449"/>
      <c r="E78" s="450"/>
      <c r="F78" s="455"/>
      <c r="G78" s="455"/>
      <c r="H78" s="455"/>
      <c r="I78" s="455"/>
      <c r="J78" s="455"/>
      <c r="K78" s="455"/>
      <c r="L78" s="455"/>
      <c r="M78" s="455"/>
      <c r="N78" s="455"/>
      <c r="O78" s="423">
        <f t="shared" si="4"/>
        <v>0</v>
      </c>
      <c r="P78" s="423"/>
      <c r="Q78" s="423"/>
      <c r="R78" s="423"/>
      <c r="S78" s="423"/>
      <c r="T78" s="423">
        <f t="shared" si="5"/>
        <v>0</v>
      </c>
      <c r="U78" s="423">
        <f t="shared" si="6"/>
        <v>0</v>
      </c>
      <c r="V78" s="456"/>
    </row>
    <row r="79" spans="1:22" ht="23.25" x14ac:dyDescent="0.5">
      <c r="A79" s="434">
        <v>52029010</v>
      </c>
      <c r="B79" s="440"/>
      <c r="C79" s="436"/>
      <c r="D79" s="436" t="s">
        <v>133</v>
      </c>
      <c r="E79" s="437"/>
      <c r="F79" s="438">
        <v>70000</v>
      </c>
      <c r="G79" s="438"/>
      <c r="H79" s="438"/>
      <c r="I79" s="438">
        <v>310000</v>
      </c>
      <c r="J79" s="438"/>
      <c r="K79" s="438"/>
      <c r="L79" s="438"/>
      <c r="M79" s="438"/>
      <c r="N79" s="438"/>
      <c r="O79" s="423">
        <f t="shared" si="4"/>
        <v>380000</v>
      </c>
      <c r="P79" s="423"/>
      <c r="Q79" s="423"/>
      <c r="R79" s="423"/>
      <c r="S79" s="423"/>
      <c r="T79" s="423">
        <f t="shared" si="5"/>
        <v>0</v>
      </c>
      <c r="U79" s="423">
        <f t="shared" si="6"/>
        <v>380000</v>
      </c>
      <c r="V79" s="457"/>
    </row>
    <row r="80" spans="1:22" ht="23.25" x14ac:dyDescent="0.5">
      <c r="A80" s="434">
        <v>52029990</v>
      </c>
      <c r="B80" s="435"/>
      <c r="C80" s="436"/>
      <c r="D80" s="436" t="s">
        <v>134</v>
      </c>
      <c r="E80" s="437"/>
      <c r="F80" s="438"/>
      <c r="G80" s="438"/>
      <c r="H80" s="438"/>
      <c r="I80" s="438"/>
      <c r="J80" s="438"/>
      <c r="K80" s="438"/>
      <c r="L80" s="438"/>
      <c r="M80" s="438"/>
      <c r="N80" s="438"/>
      <c r="O80" s="423">
        <f t="shared" si="4"/>
        <v>0</v>
      </c>
      <c r="P80" s="423"/>
      <c r="Q80" s="423"/>
      <c r="R80" s="423"/>
      <c r="S80" s="423"/>
      <c r="T80" s="423">
        <f t="shared" si="5"/>
        <v>0</v>
      </c>
      <c r="U80" s="423">
        <f t="shared" si="6"/>
        <v>0</v>
      </c>
      <c r="V80" s="439"/>
    </row>
    <row r="81" spans="1:29" ht="23.25" x14ac:dyDescent="0.5">
      <c r="A81" s="434"/>
      <c r="B81" s="435" t="s">
        <v>924</v>
      </c>
      <c r="C81" s="436"/>
      <c r="D81" s="436"/>
      <c r="E81" s="437"/>
      <c r="F81" s="438"/>
      <c r="G81" s="438"/>
      <c r="H81" s="438"/>
      <c r="I81" s="438"/>
      <c r="J81" s="438"/>
      <c r="K81" s="438"/>
      <c r="L81" s="438"/>
      <c r="M81" s="438"/>
      <c r="N81" s="438"/>
      <c r="O81" s="423">
        <f t="shared" si="4"/>
        <v>0</v>
      </c>
      <c r="P81" s="423"/>
      <c r="Q81" s="423"/>
      <c r="R81" s="423"/>
      <c r="S81" s="423"/>
      <c r="T81" s="423">
        <f t="shared" si="5"/>
        <v>0</v>
      </c>
      <c r="U81" s="423">
        <f t="shared" si="6"/>
        <v>0</v>
      </c>
      <c r="V81" s="439"/>
    </row>
    <row r="82" spans="1:29" ht="23.25" x14ac:dyDescent="0.5">
      <c r="A82" s="533">
        <v>52030010</v>
      </c>
      <c r="B82" s="541"/>
      <c r="C82" s="536"/>
      <c r="D82" s="536" t="s">
        <v>135</v>
      </c>
      <c r="E82" s="537"/>
      <c r="F82" s="538"/>
      <c r="G82" s="538"/>
      <c r="H82" s="538"/>
      <c r="I82" s="538"/>
      <c r="J82" s="538"/>
      <c r="K82" s="538"/>
      <c r="L82" s="538"/>
      <c r="M82" s="538"/>
      <c r="N82" s="538"/>
      <c r="O82" s="539">
        <f t="shared" si="4"/>
        <v>0</v>
      </c>
      <c r="P82" s="539"/>
      <c r="Q82" s="539"/>
      <c r="R82" s="539"/>
      <c r="S82" s="539"/>
      <c r="T82" s="539">
        <f t="shared" si="5"/>
        <v>0</v>
      </c>
      <c r="U82" s="539">
        <f t="shared" si="6"/>
        <v>0</v>
      </c>
      <c r="V82" s="540" t="s">
        <v>298</v>
      </c>
    </row>
    <row r="83" spans="1:29" ht="23.25" x14ac:dyDescent="0.5">
      <c r="A83" s="533">
        <v>52030020</v>
      </c>
      <c r="B83" s="541"/>
      <c r="C83" s="536"/>
      <c r="D83" s="536" t="s">
        <v>136</v>
      </c>
      <c r="E83" s="537"/>
      <c r="F83" s="538"/>
      <c r="G83" s="538"/>
      <c r="H83" s="538"/>
      <c r="I83" s="538"/>
      <c r="J83" s="538"/>
      <c r="K83" s="538"/>
      <c r="L83" s="538"/>
      <c r="M83" s="538"/>
      <c r="N83" s="538"/>
      <c r="O83" s="539">
        <f t="shared" si="4"/>
        <v>0</v>
      </c>
      <c r="P83" s="539"/>
      <c r="Q83" s="539"/>
      <c r="R83" s="539"/>
      <c r="S83" s="539"/>
      <c r="T83" s="539">
        <f t="shared" si="5"/>
        <v>0</v>
      </c>
      <c r="U83" s="539">
        <f t="shared" si="6"/>
        <v>0</v>
      </c>
      <c r="V83" s="540" t="s">
        <v>2289</v>
      </c>
    </row>
    <row r="84" spans="1:29" ht="23.25" x14ac:dyDescent="0.5">
      <c r="A84" s="434">
        <v>52030030</v>
      </c>
      <c r="B84" s="440"/>
      <c r="C84" s="436"/>
      <c r="D84" s="436" t="s">
        <v>137</v>
      </c>
      <c r="E84" s="437"/>
      <c r="F84" s="438"/>
      <c r="G84" s="438"/>
      <c r="H84" s="438"/>
      <c r="I84" s="438"/>
      <c r="J84" s="438"/>
      <c r="K84" s="438"/>
      <c r="L84" s="438"/>
      <c r="M84" s="438"/>
      <c r="N84" s="438"/>
      <c r="O84" s="423">
        <f t="shared" si="4"/>
        <v>0</v>
      </c>
      <c r="P84" s="423"/>
      <c r="Q84" s="423"/>
      <c r="R84" s="423"/>
      <c r="S84" s="423"/>
      <c r="T84" s="423">
        <f t="shared" si="5"/>
        <v>0</v>
      </c>
      <c r="U84" s="423">
        <f t="shared" si="6"/>
        <v>0</v>
      </c>
      <c r="V84" s="457"/>
      <c r="X84" s="596"/>
      <c r="Y84" s="603"/>
    </row>
    <row r="85" spans="1:29" ht="23.25" x14ac:dyDescent="0.5">
      <c r="A85" s="434"/>
      <c r="B85" s="435" t="s">
        <v>925</v>
      </c>
      <c r="C85" s="436"/>
      <c r="D85" s="436"/>
      <c r="E85" s="437"/>
      <c r="F85" s="438"/>
      <c r="G85" s="438"/>
      <c r="H85" s="438"/>
      <c r="I85" s="438"/>
      <c r="J85" s="438"/>
      <c r="K85" s="438"/>
      <c r="L85" s="438"/>
      <c r="M85" s="438"/>
      <c r="N85" s="438"/>
      <c r="O85" s="423">
        <f t="shared" si="4"/>
        <v>0</v>
      </c>
      <c r="P85" s="423"/>
      <c r="Q85" s="423"/>
      <c r="R85" s="423"/>
      <c r="S85" s="423"/>
      <c r="T85" s="423">
        <f t="shared" si="5"/>
        <v>0</v>
      </c>
      <c r="U85" s="423">
        <f t="shared" si="6"/>
        <v>0</v>
      </c>
      <c r="V85" s="439"/>
      <c r="Y85" s="596"/>
    </row>
    <row r="86" spans="1:29" ht="27.75" x14ac:dyDescent="0.5">
      <c r="A86" s="533">
        <v>52040010</v>
      </c>
      <c r="B86" s="541"/>
      <c r="C86" s="536"/>
      <c r="D86" s="536" t="s">
        <v>138</v>
      </c>
      <c r="E86" s="537"/>
      <c r="F86" s="538"/>
      <c r="G86" s="538"/>
      <c r="H86" s="538"/>
      <c r="I86" s="538"/>
      <c r="J86" s="538"/>
      <c r="K86" s="538"/>
      <c r="L86" s="538"/>
      <c r="M86" s="538"/>
      <c r="N86" s="538"/>
      <c r="O86" s="539">
        <f t="shared" si="4"/>
        <v>0</v>
      </c>
      <c r="P86" s="539"/>
      <c r="Q86" s="539"/>
      <c r="R86" s="539"/>
      <c r="S86" s="539"/>
      <c r="T86" s="539">
        <f t="shared" si="5"/>
        <v>0</v>
      </c>
      <c r="U86" s="539">
        <f t="shared" si="6"/>
        <v>0</v>
      </c>
      <c r="V86" s="540" t="s">
        <v>298</v>
      </c>
      <c r="X86" s="676">
        <v>3569300</v>
      </c>
      <c r="Y86" s="596">
        <f>+U88-X86</f>
        <v>0</v>
      </c>
    </row>
    <row r="87" spans="1:29" ht="23.25" x14ac:dyDescent="0.5">
      <c r="A87" s="552">
        <v>52040020</v>
      </c>
      <c r="B87" s="553"/>
      <c r="C87" s="554"/>
      <c r="D87" s="554" t="s">
        <v>139</v>
      </c>
      <c r="E87" s="555"/>
      <c r="F87" s="556"/>
      <c r="G87" s="556"/>
      <c r="H87" s="556"/>
      <c r="I87" s="556"/>
      <c r="J87" s="556"/>
      <c r="K87" s="556"/>
      <c r="L87" s="556"/>
      <c r="M87" s="556"/>
      <c r="N87" s="556"/>
      <c r="O87" s="539">
        <f t="shared" si="4"/>
        <v>0</v>
      </c>
      <c r="P87" s="539"/>
      <c r="Q87" s="539"/>
      <c r="R87" s="539"/>
      <c r="S87" s="539"/>
      <c r="T87" s="539">
        <f t="shared" si="5"/>
        <v>0</v>
      </c>
      <c r="U87" s="539">
        <f t="shared" si="6"/>
        <v>0</v>
      </c>
      <c r="V87" s="540" t="s">
        <v>298</v>
      </c>
    </row>
    <row r="88" spans="1:29" s="619" customFormat="1" ht="23.25" x14ac:dyDescent="0.5">
      <c r="A88" s="637"/>
      <c r="B88" s="638" t="s">
        <v>926</v>
      </c>
      <c r="C88" s="639"/>
      <c r="D88" s="639"/>
      <c r="E88" s="640"/>
      <c r="F88" s="641">
        <f>SUM(F35:F87)</f>
        <v>241200</v>
      </c>
      <c r="G88" s="641">
        <f t="shared" ref="G88:T88" si="7">SUM(G35:G87)</f>
        <v>95000</v>
      </c>
      <c r="H88" s="641">
        <f t="shared" si="7"/>
        <v>171900</v>
      </c>
      <c r="I88" s="641">
        <f t="shared" si="7"/>
        <v>2689600</v>
      </c>
      <c r="J88" s="641">
        <f t="shared" si="7"/>
        <v>181000</v>
      </c>
      <c r="K88" s="641">
        <f t="shared" si="7"/>
        <v>82000</v>
      </c>
      <c r="L88" s="641">
        <f t="shared" si="7"/>
        <v>57100</v>
      </c>
      <c r="M88" s="641">
        <f t="shared" si="7"/>
        <v>51500</v>
      </c>
      <c r="N88" s="641">
        <f t="shared" si="7"/>
        <v>0</v>
      </c>
      <c r="O88" s="641">
        <f t="shared" si="7"/>
        <v>3569300</v>
      </c>
      <c r="P88" s="641">
        <f t="shared" si="7"/>
        <v>0</v>
      </c>
      <c r="Q88" s="641">
        <f t="shared" si="7"/>
        <v>0</v>
      </c>
      <c r="R88" s="641">
        <f t="shared" si="7"/>
        <v>0</v>
      </c>
      <c r="S88" s="641">
        <f t="shared" si="7"/>
        <v>0</v>
      </c>
      <c r="T88" s="641">
        <f t="shared" si="7"/>
        <v>0</v>
      </c>
      <c r="U88" s="641">
        <f>SUM(U35:U87)</f>
        <v>3569300</v>
      </c>
      <c r="V88" s="642"/>
      <c r="X88" s="619">
        <v>8</v>
      </c>
      <c r="Y88" s="619" t="s">
        <v>2291</v>
      </c>
      <c r="Z88" s="624">
        <v>3569300</v>
      </c>
      <c r="AA88" s="643">
        <f>+Z88-U88</f>
        <v>0</v>
      </c>
      <c r="AC88" s="620" t="s">
        <v>2386</v>
      </c>
    </row>
    <row r="89" spans="1:29" ht="23.25" x14ac:dyDescent="0.5">
      <c r="A89" s="447"/>
      <c r="B89" s="448" t="s">
        <v>892</v>
      </c>
      <c r="C89" s="449"/>
      <c r="D89" s="449"/>
      <c r="E89" s="450"/>
      <c r="F89" s="451"/>
      <c r="G89" s="451"/>
      <c r="H89" s="451"/>
      <c r="I89" s="451"/>
      <c r="J89" s="451"/>
      <c r="K89" s="451"/>
      <c r="L89" s="451"/>
      <c r="M89" s="451"/>
      <c r="N89" s="451"/>
      <c r="O89" s="451"/>
      <c r="P89" s="451"/>
      <c r="Q89" s="451"/>
      <c r="R89" s="451"/>
      <c r="S89" s="451"/>
      <c r="T89" s="451"/>
      <c r="U89" s="451"/>
      <c r="V89" s="452"/>
    </row>
    <row r="90" spans="1:29" ht="23.25" x14ac:dyDescent="0.5">
      <c r="A90" s="434"/>
      <c r="B90" s="435" t="s">
        <v>927</v>
      </c>
      <c r="C90" s="436"/>
      <c r="D90" s="436"/>
      <c r="E90" s="437"/>
      <c r="F90" s="453"/>
      <c r="G90" s="453"/>
      <c r="H90" s="453"/>
      <c r="I90" s="453"/>
      <c r="J90" s="453"/>
      <c r="K90" s="453"/>
      <c r="L90" s="453"/>
      <c r="M90" s="453"/>
      <c r="N90" s="453"/>
      <c r="O90" s="453"/>
      <c r="P90" s="453"/>
      <c r="Q90" s="453"/>
      <c r="R90" s="453"/>
      <c r="S90" s="453"/>
      <c r="T90" s="453"/>
      <c r="U90" s="453"/>
      <c r="V90" s="424"/>
    </row>
    <row r="91" spans="1:29" ht="23.25" x14ac:dyDescent="0.5">
      <c r="A91" s="447"/>
      <c r="B91" s="448"/>
      <c r="C91" s="454" t="s">
        <v>928</v>
      </c>
      <c r="D91" s="449"/>
      <c r="E91" s="450"/>
      <c r="F91" s="451"/>
      <c r="G91" s="451"/>
      <c r="H91" s="451"/>
      <c r="I91" s="451"/>
      <c r="J91" s="451"/>
      <c r="K91" s="451"/>
      <c r="L91" s="451"/>
      <c r="M91" s="451"/>
      <c r="N91" s="451"/>
      <c r="O91" s="423">
        <f t="shared" ref="O91:O155" si="8">SUM(F91:N91)</f>
        <v>0</v>
      </c>
      <c r="P91" s="423"/>
      <c r="Q91" s="423"/>
      <c r="R91" s="423"/>
      <c r="S91" s="423"/>
      <c r="T91" s="423">
        <f t="shared" ref="T91:T155" si="9">SUM(P91:S91)</f>
        <v>0</v>
      </c>
      <c r="U91" s="423">
        <f t="shared" ref="U91:U155" si="10">SUM(T91,O91)</f>
        <v>0</v>
      </c>
      <c r="V91" s="424"/>
      <c r="X91" s="597"/>
    </row>
    <row r="92" spans="1:29" ht="23.25" x14ac:dyDescent="0.5">
      <c r="A92" s="533">
        <v>53010010</v>
      </c>
      <c r="B92" s="534"/>
      <c r="C92" s="535"/>
      <c r="D92" s="536" t="s">
        <v>140</v>
      </c>
      <c r="E92" s="537"/>
      <c r="F92" s="538"/>
      <c r="G92" s="538"/>
      <c r="H92" s="538"/>
      <c r="I92" s="538"/>
      <c r="J92" s="538"/>
      <c r="K92" s="538"/>
      <c r="L92" s="538"/>
      <c r="M92" s="538"/>
      <c r="N92" s="538"/>
      <c r="O92" s="539">
        <f t="shared" si="8"/>
        <v>0</v>
      </c>
      <c r="P92" s="539"/>
      <c r="Q92" s="539"/>
      <c r="R92" s="539"/>
      <c r="S92" s="539"/>
      <c r="T92" s="539">
        <f t="shared" si="9"/>
        <v>0</v>
      </c>
      <c r="U92" s="539">
        <f t="shared" si="10"/>
        <v>0</v>
      </c>
      <c r="V92" s="540" t="s">
        <v>298</v>
      </c>
      <c r="Z92" s="604">
        <f>SUM(U23+U93+U95+U98+U99+U100+U101+U114+U117+U118+U122+U123+U125+U126+U127+U129+U130+U129+U130+U133+U135+U136+U147+U149+U150+U152+U155+U160+U161+U163+U165+U166+U167+U168+U171+U172+U177+U200+U205+U207+U208+U224+U228+U239)</f>
        <v>17093947.82</v>
      </c>
      <c r="AA92" s="604"/>
    </row>
    <row r="93" spans="1:29" ht="23.25" x14ac:dyDescent="0.5">
      <c r="A93" s="434">
        <v>53010020</v>
      </c>
      <c r="B93" s="435"/>
      <c r="C93" s="427"/>
      <c r="D93" s="436" t="s">
        <v>141</v>
      </c>
      <c r="E93" s="437"/>
      <c r="F93" s="438"/>
      <c r="G93" s="438"/>
      <c r="H93" s="438"/>
      <c r="I93" s="438"/>
      <c r="J93" s="438"/>
      <c r="K93" s="682">
        <v>2000000</v>
      </c>
      <c r="L93" s="438"/>
      <c r="M93" s="438"/>
      <c r="N93" s="438"/>
      <c r="O93" s="423">
        <f t="shared" si="8"/>
        <v>2000000</v>
      </c>
      <c r="P93" s="423"/>
      <c r="Q93" s="423"/>
      <c r="R93" s="423"/>
      <c r="S93" s="423"/>
      <c r="T93" s="423">
        <f t="shared" si="9"/>
        <v>0</v>
      </c>
      <c r="U93" s="423">
        <f t="shared" si="10"/>
        <v>2000000</v>
      </c>
      <c r="V93" s="439"/>
      <c r="Z93" s="605">
        <v>16815000</v>
      </c>
      <c r="AA93" s="605"/>
    </row>
    <row r="94" spans="1:29" ht="23.25" x14ac:dyDescent="0.5">
      <c r="A94" s="533">
        <v>53010030</v>
      </c>
      <c r="B94" s="534"/>
      <c r="C94" s="535"/>
      <c r="D94" s="536" t="s">
        <v>142</v>
      </c>
      <c r="E94" s="537"/>
      <c r="F94" s="538"/>
      <c r="G94" s="538"/>
      <c r="H94" s="538"/>
      <c r="I94" s="538"/>
      <c r="J94" s="538"/>
      <c r="K94" s="538"/>
      <c r="L94" s="538"/>
      <c r="M94" s="538"/>
      <c r="N94" s="538"/>
      <c r="O94" s="539">
        <f t="shared" si="8"/>
        <v>0</v>
      </c>
      <c r="P94" s="539"/>
      <c r="Q94" s="539"/>
      <c r="R94" s="539"/>
      <c r="S94" s="539"/>
      <c r="T94" s="539">
        <f t="shared" si="9"/>
        <v>0</v>
      </c>
      <c r="U94" s="539">
        <f t="shared" si="10"/>
        <v>0</v>
      </c>
      <c r="V94" s="540" t="s">
        <v>298</v>
      </c>
      <c r="Z94" s="606"/>
      <c r="AA94" s="607"/>
    </row>
    <row r="95" spans="1:29" ht="23.25" x14ac:dyDescent="0.5">
      <c r="A95" s="434">
        <v>53010040</v>
      </c>
      <c r="B95" s="435"/>
      <c r="C95" s="427"/>
      <c r="D95" s="436" t="s">
        <v>143</v>
      </c>
      <c r="E95" s="437"/>
      <c r="F95" s="438"/>
      <c r="G95" s="438"/>
      <c r="H95" s="438"/>
      <c r="I95" s="438"/>
      <c r="J95" s="438"/>
      <c r="K95" s="682">
        <v>500000</v>
      </c>
      <c r="L95" s="438"/>
      <c r="M95" s="438"/>
      <c r="N95" s="438"/>
      <c r="O95" s="423">
        <f t="shared" si="8"/>
        <v>500000</v>
      </c>
      <c r="P95" s="423"/>
      <c r="Q95" s="423"/>
      <c r="R95" s="423"/>
      <c r="S95" s="423"/>
      <c r="T95" s="423">
        <f t="shared" si="9"/>
        <v>0</v>
      </c>
      <c r="U95" s="423">
        <f t="shared" si="10"/>
        <v>500000</v>
      </c>
      <c r="V95" s="439"/>
      <c r="Z95" s="604"/>
      <c r="AA95" s="607"/>
    </row>
    <row r="96" spans="1:29" ht="23.25" x14ac:dyDescent="0.5">
      <c r="A96" s="547">
        <v>53010050</v>
      </c>
      <c r="B96" s="548"/>
      <c r="C96" s="549"/>
      <c r="D96" s="536" t="s">
        <v>144</v>
      </c>
      <c r="E96" s="550"/>
      <c r="F96" s="551"/>
      <c r="G96" s="551"/>
      <c r="H96" s="551"/>
      <c r="I96" s="551"/>
      <c r="J96" s="551"/>
      <c r="K96" s="551"/>
      <c r="L96" s="551"/>
      <c r="M96" s="551"/>
      <c r="N96" s="551"/>
      <c r="O96" s="539">
        <f t="shared" si="8"/>
        <v>0</v>
      </c>
      <c r="P96" s="539"/>
      <c r="Q96" s="539"/>
      <c r="R96" s="539"/>
      <c r="S96" s="539"/>
      <c r="T96" s="539">
        <f t="shared" si="9"/>
        <v>0</v>
      </c>
      <c r="U96" s="539">
        <f t="shared" si="10"/>
        <v>0</v>
      </c>
      <c r="V96" s="540" t="s">
        <v>298</v>
      </c>
      <c r="Z96" s="607"/>
      <c r="AA96" s="607"/>
      <c r="AC96" s="596">
        <f>SUM(AA99-Z92)</f>
        <v>-2991947.8200000003</v>
      </c>
    </row>
    <row r="97" spans="1:29" ht="23.25" x14ac:dyDescent="0.5">
      <c r="A97" s="533">
        <v>53010060</v>
      </c>
      <c r="B97" s="534"/>
      <c r="C97" s="535"/>
      <c r="D97" s="536" t="s">
        <v>145</v>
      </c>
      <c r="E97" s="537"/>
      <c r="F97" s="538"/>
      <c r="G97" s="538"/>
      <c r="H97" s="538"/>
      <c r="I97" s="538"/>
      <c r="J97" s="538"/>
      <c r="K97" s="538"/>
      <c r="L97" s="538"/>
      <c r="M97" s="538"/>
      <c r="N97" s="538"/>
      <c r="O97" s="539">
        <f t="shared" si="8"/>
        <v>0</v>
      </c>
      <c r="P97" s="539"/>
      <c r="Q97" s="539"/>
      <c r="R97" s="539"/>
      <c r="S97" s="539"/>
      <c r="T97" s="539">
        <f t="shared" si="9"/>
        <v>0</v>
      </c>
      <c r="U97" s="539">
        <f t="shared" si="10"/>
        <v>0</v>
      </c>
      <c r="V97" s="540" t="s">
        <v>298</v>
      </c>
      <c r="Z97" s="607"/>
      <c r="AA97" s="607"/>
    </row>
    <row r="98" spans="1:29" ht="23.25" x14ac:dyDescent="0.5">
      <c r="A98" s="434">
        <v>53010070</v>
      </c>
      <c r="B98" s="435"/>
      <c r="C98" s="427"/>
      <c r="D98" s="436" t="s">
        <v>146</v>
      </c>
      <c r="E98" s="437"/>
      <c r="F98" s="438"/>
      <c r="G98" s="438">
        <v>6000</v>
      </c>
      <c r="H98" s="438">
        <v>60000</v>
      </c>
      <c r="I98" s="438">
        <v>2500000</v>
      </c>
      <c r="J98" s="438"/>
      <c r="K98" s="438"/>
      <c r="L98" s="438"/>
      <c r="M98" s="438"/>
      <c r="N98" s="438"/>
      <c r="O98" s="423">
        <f t="shared" si="8"/>
        <v>2566000</v>
      </c>
      <c r="P98" s="423"/>
      <c r="Q98" s="423"/>
      <c r="R98" s="423"/>
      <c r="S98" s="423"/>
      <c r="T98" s="423">
        <f t="shared" si="9"/>
        <v>0</v>
      </c>
      <c r="U98" s="681">
        <f t="shared" si="10"/>
        <v>2566000</v>
      </c>
      <c r="V98" s="439"/>
      <c r="W98" s="680" t="s">
        <v>2389</v>
      </c>
      <c r="X98" s="679">
        <v>1000000</v>
      </c>
      <c r="Y98" s="596">
        <f>SUM(U98+U99+U100)</f>
        <v>5986504</v>
      </c>
      <c r="Z98" s="606">
        <f>SUM(U127+U163+U165+U168+U117+U118)</f>
        <v>2713000</v>
      </c>
      <c r="AA98" s="605">
        <v>16815000</v>
      </c>
      <c r="AC98" s="596"/>
    </row>
    <row r="99" spans="1:29" ht="23.25" x14ac:dyDescent="0.5">
      <c r="A99" s="434">
        <v>53010080</v>
      </c>
      <c r="B99" s="435"/>
      <c r="C99" s="427"/>
      <c r="D99" s="436" t="s">
        <v>147</v>
      </c>
      <c r="E99" s="437"/>
      <c r="F99" s="438"/>
      <c r="G99" s="438"/>
      <c r="H99" s="438">
        <v>950000</v>
      </c>
      <c r="I99" s="438"/>
      <c r="J99" s="438"/>
      <c r="K99" s="438"/>
      <c r="L99" s="438"/>
      <c r="M99" s="438"/>
      <c r="N99" s="438"/>
      <c r="O99" s="423">
        <f t="shared" si="8"/>
        <v>950000</v>
      </c>
      <c r="P99" s="423"/>
      <c r="Q99" s="423"/>
      <c r="R99" s="423"/>
      <c r="S99" s="423"/>
      <c r="T99" s="423">
        <f t="shared" si="9"/>
        <v>0</v>
      </c>
      <c r="U99" s="681">
        <f t="shared" si="10"/>
        <v>950000</v>
      </c>
      <c r="V99" s="439"/>
      <c r="Z99" s="604"/>
      <c r="AA99" s="606">
        <f>SUM(AA98-Z98)</f>
        <v>14102000</v>
      </c>
      <c r="AC99" s="596"/>
    </row>
    <row r="100" spans="1:29" ht="23.25" x14ac:dyDescent="0.5">
      <c r="A100" s="434">
        <v>53010090</v>
      </c>
      <c r="B100" s="435"/>
      <c r="C100" s="427"/>
      <c r="D100" s="436" t="s">
        <v>148</v>
      </c>
      <c r="E100" s="437"/>
      <c r="F100" s="438"/>
      <c r="G100" s="438"/>
      <c r="H100" s="438"/>
      <c r="I100" s="438">
        <v>750504</v>
      </c>
      <c r="J100" s="438">
        <v>1500000</v>
      </c>
      <c r="K100" s="438">
        <v>190000</v>
      </c>
      <c r="L100" s="438">
        <v>30000</v>
      </c>
      <c r="M100" s="438"/>
      <c r="N100" s="438"/>
      <c r="O100" s="423">
        <f t="shared" si="8"/>
        <v>2470504</v>
      </c>
      <c r="P100" s="423"/>
      <c r="Q100" s="423"/>
      <c r="R100" s="423"/>
      <c r="S100" s="423"/>
      <c r="T100" s="423">
        <f t="shared" si="9"/>
        <v>0</v>
      </c>
      <c r="U100" s="681">
        <f t="shared" si="10"/>
        <v>2470504</v>
      </c>
      <c r="V100" s="439"/>
      <c r="X100" s="596"/>
      <c r="Y100" s="596"/>
    </row>
    <row r="101" spans="1:29" ht="23.25" x14ac:dyDescent="0.5">
      <c r="A101" s="434">
        <v>53010100</v>
      </c>
      <c r="B101" s="435"/>
      <c r="C101" s="427"/>
      <c r="D101" s="436" t="s">
        <v>149</v>
      </c>
      <c r="E101" s="437"/>
      <c r="F101" s="438"/>
      <c r="G101" s="438"/>
      <c r="H101" s="438"/>
      <c r="I101" s="438"/>
      <c r="J101" s="438"/>
      <c r="K101" s="682">
        <v>150000</v>
      </c>
      <c r="L101" s="438"/>
      <c r="M101" s="438"/>
      <c r="N101" s="438"/>
      <c r="O101" s="423">
        <f t="shared" si="8"/>
        <v>150000</v>
      </c>
      <c r="P101" s="423"/>
      <c r="Q101" s="423"/>
      <c r="R101" s="423"/>
      <c r="S101" s="423"/>
      <c r="T101" s="423">
        <f t="shared" si="9"/>
        <v>0</v>
      </c>
      <c r="U101" s="423">
        <f t="shared" si="10"/>
        <v>150000</v>
      </c>
      <c r="V101" s="439"/>
      <c r="Y101" s="603">
        <v>5986504.7699999996</v>
      </c>
    </row>
    <row r="102" spans="1:29" ht="23.25" x14ac:dyDescent="0.5">
      <c r="A102" s="434"/>
      <c r="B102" s="440"/>
      <c r="C102" s="427" t="s">
        <v>929</v>
      </c>
      <c r="D102" s="449"/>
      <c r="E102" s="437"/>
      <c r="F102" s="438"/>
      <c r="G102" s="438"/>
      <c r="H102" s="438"/>
      <c r="I102" s="438"/>
      <c r="J102" s="438"/>
      <c r="K102" s="438"/>
      <c r="L102" s="438"/>
      <c r="M102" s="438"/>
      <c r="N102" s="438"/>
      <c r="O102" s="423">
        <f t="shared" si="8"/>
        <v>0</v>
      </c>
      <c r="P102" s="423"/>
      <c r="Q102" s="423"/>
      <c r="R102" s="423"/>
      <c r="S102" s="423"/>
      <c r="T102" s="423">
        <f t="shared" si="9"/>
        <v>0</v>
      </c>
      <c r="U102" s="423">
        <f t="shared" si="10"/>
        <v>0</v>
      </c>
      <c r="V102" s="439"/>
    </row>
    <row r="103" spans="1:29" ht="23.25" x14ac:dyDescent="0.5">
      <c r="A103" s="533">
        <v>53011010</v>
      </c>
      <c r="B103" s="541"/>
      <c r="C103" s="536"/>
      <c r="D103" s="536" t="s">
        <v>150</v>
      </c>
      <c r="E103" s="537"/>
      <c r="F103" s="538"/>
      <c r="G103" s="538"/>
      <c r="H103" s="538"/>
      <c r="I103" s="538"/>
      <c r="J103" s="538"/>
      <c r="K103" s="538"/>
      <c r="L103" s="538"/>
      <c r="M103" s="538"/>
      <c r="N103" s="538"/>
      <c r="O103" s="539">
        <f t="shared" si="8"/>
        <v>0</v>
      </c>
      <c r="P103" s="539"/>
      <c r="Q103" s="539"/>
      <c r="R103" s="539"/>
      <c r="S103" s="539"/>
      <c r="T103" s="539">
        <f t="shared" si="9"/>
        <v>0</v>
      </c>
      <c r="U103" s="539">
        <f t="shared" si="10"/>
        <v>0</v>
      </c>
      <c r="V103" s="540" t="s">
        <v>298</v>
      </c>
    </row>
    <row r="104" spans="1:29" ht="23.25" x14ac:dyDescent="0.5">
      <c r="A104" s="533">
        <v>53011020</v>
      </c>
      <c r="B104" s="541"/>
      <c r="C104" s="536"/>
      <c r="D104" s="536" t="s">
        <v>151</v>
      </c>
      <c r="E104" s="537"/>
      <c r="F104" s="538"/>
      <c r="G104" s="538"/>
      <c r="H104" s="538"/>
      <c r="I104" s="538"/>
      <c r="J104" s="538"/>
      <c r="K104" s="538"/>
      <c r="L104" s="538"/>
      <c r="M104" s="538"/>
      <c r="N104" s="538"/>
      <c r="O104" s="539">
        <f t="shared" si="8"/>
        <v>0</v>
      </c>
      <c r="P104" s="539"/>
      <c r="Q104" s="539"/>
      <c r="R104" s="539"/>
      <c r="S104" s="539"/>
      <c r="T104" s="539">
        <f t="shared" si="9"/>
        <v>0</v>
      </c>
      <c r="U104" s="539">
        <f t="shared" si="10"/>
        <v>0</v>
      </c>
      <c r="V104" s="540" t="s">
        <v>298</v>
      </c>
    </row>
    <row r="105" spans="1:29" ht="23.25" x14ac:dyDescent="0.5">
      <c r="A105" s="533">
        <v>53011030</v>
      </c>
      <c r="B105" s="541"/>
      <c r="C105" s="536"/>
      <c r="D105" s="536" t="s">
        <v>152</v>
      </c>
      <c r="E105" s="537"/>
      <c r="F105" s="538"/>
      <c r="G105" s="538"/>
      <c r="H105" s="538"/>
      <c r="I105" s="538"/>
      <c r="J105" s="538"/>
      <c r="K105" s="538"/>
      <c r="L105" s="538"/>
      <c r="M105" s="538"/>
      <c r="N105" s="538"/>
      <c r="O105" s="539">
        <f t="shared" si="8"/>
        <v>0</v>
      </c>
      <c r="P105" s="539"/>
      <c r="Q105" s="539"/>
      <c r="R105" s="539"/>
      <c r="S105" s="539"/>
      <c r="T105" s="539">
        <f t="shared" si="9"/>
        <v>0</v>
      </c>
      <c r="U105" s="539">
        <f t="shared" si="10"/>
        <v>0</v>
      </c>
      <c r="V105" s="540" t="s">
        <v>298</v>
      </c>
    </row>
    <row r="106" spans="1:29" ht="23.25" x14ac:dyDescent="0.5">
      <c r="A106" s="533">
        <v>53011040</v>
      </c>
      <c r="B106" s="541"/>
      <c r="C106" s="536"/>
      <c r="D106" s="536" t="s">
        <v>153</v>
      </c>
      <c r="E106" s="537"/>
      <c r="F106" s="538"/>
      <c r="G106" s="538"/>
      <c r="H106" s="538"/>
      <c r="I106" s="538"/>
      <c r="J106" s="538"/>
      <c r="K106" s="538"/>
      <c r="L106" s="538"/>
      <c r="M106" s="538"/>
      <c r="N106" s="538"/>
      <c r="O106" s="539">
        <f t="shared" si="8"/>
        <v>0</v>
      </c>
      <c r="P106" s="539"/>
      <c r="Q106" s="539"/>
      <c r="R106" s="539"/>
      <c r="S106" s="539"/>
      <c r="T106" s="539">
        <f t="shared" si="9"/>
        <v>0</v>
      </c>
      <c r="U106" s="539">
        <f t="shared" si="10"/>
        <v>0</v>
      </c>
      <c r="V106" s="540" t="s">
        <v>298</v>
      </c>
    </row>
    <row r="107" spans="1:29" ht="23.25" x14ac:dyDescent="0.5">
      <c r="A107" s="533">
        <v>53011990</v>
      </c>
      <c r="B107" s="541"/>
      <c r="C107" s="536"/>
      <c r="D107" s="536" t="s">
        <v>154</v>
      </c>
      <c r="E107" s="537"/>
      <c r="F107" s="538"/>
      <c r="G107" s="538"/>
      <c r="H107" s="538"/>
      <c r="I107" s="538"/>
      <c r="J107" s="538"/>
      <c r="K107" s="538"/>
      <c r="L107" s="538"/>
      <c r="M107" s="538"/>
      <c r="N107" s="538"/>
      <c r="O107" s="539">
        <f t="shared" si="8"/>
        <v>0</v>
      </c>
      <c r="P107" s="539"/>
      <c r="Q107" s="539"/>
      <c r="R107" s="539"/>
      <c r="S107" s="539"/>
      <c r="T107" s="539">
        <f t="shared" si="9"/>
        <v>0</v>
      </c>
      <c r="U107" s="539">
        <f t="shared" si="10"/>
        <v>0</v>
      </c>
      <c r="V107" s="540" t="s">
        <v>298</v>
      </c>
    </row>
    <row r="108" spans="1:29" ht="23.25" x14ac:dyDescent="0.5">
      <c r="A108" s="447"/>
      <c r="B108" s="458"/>
      <c r="C108" s="454" t="s">
        <v>930</v>
      </c>
      <c r="D108" s="449"/>
      <c r="E108" s="450"/>
      <c r="F108" s="455"/>
      <c r="G108" s="455"/>
      <c r="H108" s="455"/>
      <c r="I108" s="455"/>
      <c r="J108" s="455"/>
      <c r="K108" s="455"/>
      <c r="L108" s="455"/>
      <c r="M108" s="455"/>
      <c r="N108" s="455"/>
      <c r="O108" s="423">
        <f t="shared" si="8"/>
        <v>0</v>
      </c>
      <c r="P108" s="423"/>
      <c r="Q108" s="423"/>
      <c r="R108" s="423"/>
      <c r="S108" s="423"/>
      <c r="T108" s="423">
        <f t="shared" si="9"/>
        <v>0</v>
      </c>
      <c r="U108" s="423">
        <f t="shared" si="10"/>
        <v>0</v>
      </c>
      <c r="V108" s="439"/>
    </row>
    <row r="109" spans="1:29" ht="23.25" x14ac:dyDescent="0.5">
      <c r="A109" s="533">
        <v>53012010</v>
      </c>
      <c r="B109" s="541"/>
      <c r="C109" s="536"/>
      <c r="D109" s="536" t="s">
        <v>155</v>
      </c>
      <c r="E109" s="537"/>
      <c r="F109" s="538"/>
      <c r="G109" s="538"/>
      <c r="H109" s="538"/>
      <c r="I109" s="538"/>
      <c r="J109" s="538"/>
      <c r="K109" s="538"/>
      <c r="L109" s="538"/>
      <c r="M109" s="538"/>
      <c r="N109" s="538"/>
      <c r="O109" s="539">
        <f t="shared" si="8"/>
        <v>0</v>
      </c>
      <c r="P109" s="539"/>
      <c r="Q109" s="539"/>
      <c r="R109" s="539"/>
      <c r="S109" s="539"/>
      <c r="T109" s="539">
        <f t="shared" si="9"/>
        <v>0</v>
      </c>
      <c r="U109" s="539">
        <f t="shared" si="10"/>
        <v>0</v>
      </c>
      <c r="V109" s="540" t="s">
        <v>298</v>
      </c>
    </row>
    <row r="110" spans="1:29" ht="23.25" x14ac:dyDescent="0.5">
      <c r="A110" s="533">
        <v>53012030</v>
      </c>
      <c r="B110" s="541"/>
      <c r="C110" s="536"/>
      <c r="D110" s="536" t="s">
        <v>156</v>
      </c>
      <c r="E110" s="537"/>
      <c r="F110" s="538"/>
      <c r="G110" s="538"/>
      <c r="H110" s="538"/>
      <c r="I110" s="538"/>
      <c r="J110" s="538"/>
      <c r="K110" s="538"/>
      <c r="L110" s="538"/>
      <c r="M110" s="538"/>
      <c r="N110" s="538"/>
      <c r="O110" s="539">
        <f t="shared" si="8"/>
        <v>0</v>
      </c>
      <c r="P110" s="539"/>
      <c r="Q110" s="539"/>
      <c r="R110" s="539"/>
      <c r="S110" s="539"/>
      <c r="T110" s="539">
        <f t="shared" si="9"/>
        <v>0</v>
      </c>
      <c r="U110" s="539">
        <f t="shared" si="10"/>
        <v>0</v>
      </c>
      <c r="V110" s="540" t="s">
        <v>298</v>
      </c>
    </row>
    <row r="111" spans="1:29" ht="23.25" x14ac:dyDescent="0.5">
      <c r="A111" s="533">
        <v>53012040</v>
      </c>
      <c r="B111" s="541"/>
      <c r="C111" s="536"/>
      <c r="D111" s="536" t="s">
        <v>157</v>
      </c>
      <c r="E111" s="537"/>
      <c r="F111" s="538"/>
      <c r="G111" s="538"/>
      <c r="H111" s="538"/>
      <c r="I111" s="538"/>
      <c r="J111" s="538"/>
      <c r="K111" s="538"/>
      <c r="L111" s="538"/>
      <c r="M111" s="538"/>
      <c r="N111" s="538"/>
      <c r="O111" s="539">
        <f t="shared" si="8"/>
        <v>0</v>
      </c>
      <c r="P111" s="539"/>
      <c r="Q111" s="539"/>
      <c r="R111" s="539"/>
      <c r="S111" s="539"/>
      <c r="T111" s="539">
        <f t="shared" si="9"/>
        <v>0</v>
      </c>
      <c r="U111" s="539">
        <f t="shared" si="10"/>
        <v>0</v>
      </c>
      <c r="V111" s="540" t="s">
        <v>298</v>
      </c>
    </row>
    <row r="112" spans="1:29" ht="23.25" x14ac:dyDescent="0.5">
      <c r="A112" s="533">
        <v>53012990</v>
      </c>
      <c r="B112" s="541"/>
      <c r="C112" s="536"/>
      <c r="D112" s="536" t="s">
        <v>158</v>
      </c>
      <c r="E112" s="537"/>
      <c r="F112" s="538"/>
      <c r="G112" s="538"/>
      <c r="H112" s="538"/>
      <c r="I112" s="538"/>
      <c r="J112" s="538"/>
      <c r="K112" s="538"/>
      <c r="L112" s="538"/>
      <c r="M112" s="538"/>
      <c r="N112" s="538"/>
      <c r="O112" s="539">
        <f t="shared" si="8"/>
        <v>0</v>
      </c>
      <c r="P112" s="539"/>
      <c r="Q112" s="539"/>
      <c r="R112" s="539"/>
      <c r="S112" s="539"/>
      <c r="T112" s="539">
        <f t="shared" si="9"/>
        <v>0</v>
      </c>
      <c r="U112" s="539">
        <f t="shared" si="10"/>
        <v>0</v>
      </c>
      <c r="V112" s="540" t="s">
        <v>298</v>
      </c>
    </row>
    <row r="113" spans="1:23" ht="23.25" x14ac:dyDescent="0.5">
      <c r="A113" s="434"/>
      <c r="B113" s="440"/>
      <c r="C113" s="427" t="s">
        <v>931</v>
      </c>
      <c r="D113" s="427"/>
      <c r="E113" s="437"/>
      <c r="F113" s="438"/>
      <c r="G113" s="438"/>
      <c r="H113" s="438"/>
      <c r="I113" s="438"/>
      <c r="J113" s="438"/>
      <c r="K113" s="438"/>
      <c r="L113" s="438"/>
      <c r="M113" s="438"/>
      <c r="N113" s="438"/>
      <c r="O113" s="423">
        <f t="shared" si="8"/>
        <v>0</v>
      </c>
      <c r="P113" s="423"/>
      <c r="Q113" s="423"/>
      <c r="R113" s="423"/>
      <c r="S113" s="423"/>
      <c r="T113" s="423">
        <f t="shared" si="9"/>
        <v>0</v>
      </c>
      <c r="U113" s="423">
        <f t="shared" si="10"/>
        <v>0</v>
      </c>
      <c r="V113" s="439"/>
    </row>
    <row r="114" spans="1:23" ht="23.25" x14ac:dyDescent="0.5">
      <c r="A114" s="434">
        <v>53019990</v>
      </c>
      <c r="B114" s="440"/>
      <c r="C114" s="436"/>
      <c r="D114" s="436" t="s">
        <v>159</v>
      </c>
      <c r="E114" s="437"/>
      <c r="F114" s="438"/>
      <c r="G114" s="438"/>
      <c r="H114" s="438">
        <v>2000</v>
      </c>
      <c r="I114" s="438"/>
      <c r="J114" s="438"/>
      <c r="K114" s="438"/>
      <c r="L114" s="438"/>
      <c r="M114" s="438"/>
      <c r="N114" s="438"/>
      <c r="O114" s="423">
        <f t="shared" si="8"/>
        <v>2000</v>
      </c>
      <c r="P114" s="423"/>
      <c r="Q114" s="423"/>
      <c r="R114" s="423"/>
      <c r="S114" s="423"/>
      <c r="T114" s="423">
        <f t="shared" si="9"/>
        <v>0</v>
      </c>
      <c r="U114" s="423">
        <f t="shared" si="10"/>
        <v>2000</v>
      </c>
      <c r="V114" s="457"/>
    </row>
    <row r="115" spans="1:23" ht="23.25" x14ac:dyDescent="0.5">
      <c r="A115" s="434"/>
      <c r="B115" s="435" t="s">
        <v>932</v>
      </c>
      <c r="C115" s="427"/>
      <c r="D115" s="436"/>
      <c r="E115" s="437"/>
      <c r="F115" s="438"/>
      <c r="G115" s="438"/>
      <c r="H115" s="438"/>
      <c r="I115" s="438"/>
      <c r="J115" s="438"/>
      <c r="K115" s="438"/>
      <c r="L115" s="438"/>
      <c r="M115" s="438"/>
      <c r="N115" s="438"/>
      <c r="O115" s="423">
        <f t="shared" si="8"/>
        <v>0</v>
      </c>
      <c r="P115" s="423"/>
      <c r="Q115" s="423"/>
      <c r="R115" s="423"/>
      <c r="S115" s="423"/>
      <c r="T115" s="423">
        <f t="shared" si="9"/>
        <v>0</v>
      </c>
      <c r="U115" s="423">
        <f t="shared" si="10"/>
        <v>0</v>
      </c>
      <c r="V115" s="439"/>
    </row>
    <row r="116" spans="1:23" ht="23.25" x14ac:dyDescent="0.5">
      <c r="A116" s="447"/>
      <c r="B116" s="458"/>
      <c r="C116" s="454" t="s">
        <v>933</v>
      </c>
      <c r="D116" s="449"/>
      <c r="E116" s="450"/>
      <c r="F116" s="455"/>
      <c r="G116" s="455"/>
      <c r="H116" s="455"/>
      <c r="I116" s="455"/>
      <c r="J116" s="455"/>
      <c r="K116" s="455"/>
      <c r="L116" s="455"/>
      <c r="M116" s="455"/>
      <c r="N116" s="455"/>
      <c r="O116" s="423">
        <f t="shared" si="8"/>
        <v>0</v>
      </c>
      <c r="P116" s="423"/>
      <c r="Q116" s="423"/>
      <c r="R116" s="423"/>
      <c r="S116" s="423"/>
      <c r="T116" s="423">
        <f t="shared" si="9"/>
        <v>0</v>
      </c>
      <c r="U116" s="423">
        <f t="shared" si="10"/>
        <v>0</v>
      </c>
      <c r="V116" s="439"/>
    </row>
    <row r="117" spans="1:23" s="633" customFormat="1" ht="23.25" x14ac:dyDescent="0.5">
      <c r="A117" s="625">
        <v>53021010</v>
      </c>
      <c r="B117" s="626"/>
      <c r="C117" s="627"/>
      <c r="D117" s="627" t="s">
        <v>160</v>
      </c>
      <c r="E117" s="628"/>
      <c r="F117" s="629"/>
      <c r="G117" s="629">
        <v>1000</v>
      </c>
      <c r="H117" s="629"/>
      <c r="I117" s="629"/>
      <c r="J117" s="629"/>
      <c r="K117" s="629"/>
      <c r="L117" s="629"/>
      <c r="M117" s="629"/>
      <c r="N117" s="629"/>
      <c r="O117" s="630">
        <f t="shared" si="8"/>
        <v>1000</v>
      </c>
      <c r="P117" s="630"/>
      <c r="Q117" s="630"/>
      <c r="R117" s="630"/>
      <c r="S117" s="630"/>
      <c r="T117" s="630">
        <f t="shared" si="9"/>
        <v>0</v>
      </c>
      <c r="U117" s="630">
        <f t="shared" si="10"/>
        <v>1000</v>
      </c>
      <c r="V117" s="631"/>
      <c r="W117" s="632" t="s">
        <v>350</v>
      </c>
    </row>
    <row r="118" spans="1:23" s="633" customFormat="1" ht="23.25" x14ac:dyDescent="0.5">
      <c r="A118" s="625">
        <v>53021020</v>
      </c>
      <c r="B118" s="626"/>
      <c r="C118" s="627"/>
      <c r="D118" s="627" t="s">
        <v>161</v>
      </c>
      <c r="E118" s="628"/>
      <c r="F118" s="629"/>
      <c r="G118" s="629">
        <v>65000</v>
      </c>
      <c r="H118" s="629"/>
      <c r="I118" s="629"/>
      <c r="J118" s="629"/>
      <c r="K118" s="629"/>
      <c r="L118" s="629"/>
      <c r="M118" s="629"/>
      <c r="N118" s="629"/>
      <c r="O118" s="630">
        <f t="shared" si="8"/>
        <v>65000</v>
      </c>
      <c r="P118" s="630"/>
      <c r="Q118" s="630"/>
      <c r="R118" s="630"/>
      <c r="S118" s="630"/>
      <c r="T118" s="630">
        <f t="shared" si="9"/>
        <v>0</v>
      </c>
      <c r="U118" s="630">
        <f t="shared" si="10"/>
        <v>65000</v>
      </c>
      <c r="V118" s="631"/>
    </row>
    <row r="119" spans="1:23" s="633" customFormat="1" ht="23.25" x14ac:dyDescent="0.5">
      <c r="A119" s="625">
        <v>53021030</v>
      </c>
      <c r="B119" s="626"/>
      <c r="C119" s="627"/>
      <c r="D119" s="627" t="s">
        <v>162</v>
      </c>
      <c r="E119" s="628"/>
      <c r="F119" s="629"/>
      <c r="G119" s="629"/>
      <c r="H119" s="629"/>
      <c r="I119" s="629"/>
      <c r="J119" s="629"/>
      <c r="K119" s="629"/>
      <c r="L119" s="629"/>
      <c r="M119" s="629"/>
      <c r="N119" s="629"/>
      <c r="O119" s="630">
        <f t="shared" si="8"/>
        <v>0</v>
      </c>
      <c r="P119" s="630"/>
      <c r="Q119" s="630"/>
      <c r="R119" s="630"/>
      <c r="S119" s="630"/>
      <c r="T119" s="630">
        <f t="shared" si="9"/>
        <v>0</v>
      </c>
      <c r="U119" s="630">
        <f t="shared" si="10"/>
        <v>0</v>
      </c>
      <c r="V119" s="631"/>
    </row>
    <row r="120" spans="1:23" ht="23.25" x14ac:dyDescent="0.5">
      <c r="A120" s="447"/>
      <c r="B120" s="448" t="s">
        <v>934</v>
      </c>
      <c r="C120" s="449"/>
      <c r="D120" s="449"/>
      <c r="E120" s="450"/>
      <c r="F120" s="455"/>
      <c r="G120" s="455"/>
      <c r="H120" s="455"/>
      <c r="I120" s="455"/>
      <c r="J120" s="455"/>
      <c r="K120" s="455"/>
      <c r="L120" s="455"/>
      <c r="M120" s="455"/>
      <c r="N120" s="455"/>
      <c r="O120" s="423">
        <f t="shared" si="8"/>
        <v>0</v>
      </c>
      <c r="P120" s="423"/>
      <c r="Q120" s="423"/>
      <c r="R120" s="423"/>
      <c r="S120" s="423"/>
      <c r="T120" s="423">
        <f t="shared" si="9"/>
        <v>0</v>
      </c>
      <c r="U120" s="423">
        <f t="shared" si="10"/>
        <v>0</v>
      </c>
      <c r="V120" s="456"/>
    </row>
    <row r="121" spans="1:23" ht="23.25" x14ac:dyDescent="0.5">
      <c r="A121" s="434"/>
      <c r="B121" s="440"/>
      <c r="C121" s="427" t="s">
        <v>935</v>
      </c>
      <c r="D121" s="436"/>
      <c r="E121" s="437"/>
      <c r="F121" s="438"/>
      <c r="G121" s="438"/>
      <c r="H121" s="438"/>
      <c r="I121" s="438"/>
      <c r="J121" s="438"/>
      <c r="K121" s="438"/>
      <c r="L121" s="438"/>
      <c r="M121" s="438"/>
      <c r="N121" s="438"/>
      <c r="O121" s="423">
        <f t="shared" si="8"/>
        <v>0</v>
      </c>
      <c r="P121" s="423"/>
      <c r="Q121" s="423"/>
      <c r="R121" s="423"/>
      <c r="S121" s="423"/>
      <c r="T121" s="423">
        <f t="shared" si="9"/>
        <v>0</v>
      </c>
      <c r="U121" s="423">
        <f t="shared" si="10"/>
        <v>0</v>
      </c>
      <c r="V121" s="439"/>
    </row>
    <row r="122" spans="1:23" ht="23.25" x14ac:dyDescent="0.5">
      <c r="A122" s="434">
        <v>53030010</v>
      </c>
      <c r="B122" s="435"/>
      <c r="C122" s="427"/>
      <c r="D122" s="436" t="s">
        <v>163</v>
      </c>
      <c r="E122" s="437"/>
      <c r="F122" s="438">
        <v>30000</v>
      </c>
      <c r="G122" s="438">
        <v>30000</v>
      </c>
      <c r="H122" s="438">
        <v>30000</v>
      </c>
      <c r="I122" s="438">
        <v>30000</v>
      </c>
      <c r="J122" s="438">
        <v>30000</v>
      </c>
      <c r="K122" s="438">
        <v>30000</v>
      </c>
      <c r="L122" s="438">
        <v>30000</v>
      </c>
      <c r="M122" s="438">
        <v>30000</v>
      </c>
      <c r="N122" s="438"/>
      <c r="O122" s="423">
        <f t="shared" si="8"/>
        <v>240000</v>
      </c>
      <c r="P122" s="423"/>
      <c r="Q122" s="423"/>
      <c r="R122" s="423"/>
      <c r="S122" s="423"/>
      <c r="T122" s="423">
        <f t="shared" si="9"/>
        <v>0</v>
      </c>
      <c r="U122" s="423">
        <f t="shared" si="10"/>
        <v>240000</v>
      </c>
      <c r="V122" s="439"/>
    </row>
    <row r="123" spans="1:23" ht="23.25" x14ac:dyDescent="0.5">
      <c r="A123" s="434">
        <v>53030030</v>
      </c>
      <c r="B123" s="435"/>
      <c r="C123" s="427"/>
      <c r="D123" s="436" t="s">
        <v>164</v>
      </c>
      <c r="E123" s="437"/>
      <c r="F123" s="438"/>
      <c r="G123" s="438"/>
      <c r="H123" s="438"/>
      <c r="I123" s="438"/>
      <c r="J123" s="438"/>
      <c r="K123" s="438"/>
      <c r="L123" s="438"/>
      <c r="M123" s="438">
        <v>40000</v>
      </c>
      <c r="N123" s="438"/>
      <c r="O123" s="423">
        <f t="shared" si="8"/>
        <v>40000</v>
      </c>
      <c r="P123" s="423"/>
      <c r="Q123" s="423"/>
      <c r="R123" s="423"/>
      <c r="S123" s="423"/>
      <c r="T123" s="423">
        <f t="shared" si="9"/>
        <v>0</v>
      </c>
      <c r="U123" s="423">
        <f t="shared" si="10"/>
        <v>40000</v>
      </c>
      <c r="V123" s="439"/>
    </row>
    <row r="124" spans="1:23" ht="23.25" x14ac:dyDescent="0.5">
      <c r="A124" s="434"/>
      <c r="B124" s="440"/>
      <c r="C124" s="427" t="s">
        <v>936</v>
      </c>
      <c r="D124" s="436"/>
      <c r="E124" s="437"/>
      <c r="F124" s="438"/>
      <c r="G124" s="438"/>
      <c r="H124" s="438"/>
      <c r="I124" s="438"/>
      <c r="J124" s="438"/>
      <c r="K124" s="438"/>
      <c r="L124" s="438"/>
      <c r="M124" s="438"/>
      <c r="N124" s="438"/>
      <c r="O124" s="423">
        <f t="shared" si="8"/>
        <v>0</v>
      </c>
      <c r="P124" s="423"/>
      <c r="Q124" s="423"/>
      <c r="R124" s="423"/>
      <c r="S124" s="423"/>
      <c r="T124" s="423">
        <f t="shared" si="9"/>
        <v>0</v>
      </c>
      <c r="U124" s="423">
        <f t="shared" si="10"/>
        <v>0</v>
      </c>
      <c r="V124" s="439"/>
    </row>
    <row r="125" spans="1:23" ht="23.25" x14ac:dyDescent="0.5">
      <c r="A125" s="434">
        <v>53031010</v>
      </c>
      <c r="B125" s="435"/>
      <c r="C125" s="427"/>
      <c r="D125" s="436" t="s">
        <v>165</v>
      </c>
      <c r="E125" s="437"/>
      <c r="F125" s="438">
        <v>20000</v>
      </c>
      <c r="G125" s="438"/>
      <c r="H125" s="438"/>
      <c r="I125" s="438"/>
      <c r="J125" s="438"/>
      <c r="K125" s="438"/>
      <c r="L125" s="438"/>
      <c r="M125" s="438"/>
      <c r="N125" s="438"/>
      <c r="O125" s="423">
        <f t="shared" si="8"/>
        <v>20000</v>
      </c>
      <c r="P125" s="423"/>
      <c r="Q125" s="423"/>
      <c r="R125" s="423"/>
      <c r="S125" s="423"/>
      <c r="T125" s="423">
        <f t="shared" si="9"/>
        <v>0</v>
      </c>
      <c r="U125" s="423">
        <f t="shared" si="10"/>
        <v>20000</v>
      </c>
      <c r="V125" s="439"/>
    </row>
    <row r="126" spans="1:23" ht="23.25" x14ac:dyDescent="0.5">
      <c r="A126" s="434">
        <v>53031020</v>
      </c>
      <c r="B126" s="435"/>
      <c r="C126" s="427"/>
      <c r="D126" s="436" t="s">
        <v>166</v>
      </c>
      <c r="E126" s="437"/>
      <c r="F126" s="438">
        <v>80000</v>
      </c>
      <c r="G126" s="438"/>
      <c r="H126" s="438"/>
      <c r="I126" s="438"/>
      <c r="J126" s="438"/>
      <c r="K126" s="438"/>
      <c r="L126" s="438"/>
      <c r="M126" s="438"/>
      <c r="N126" s="438"/>
      <c r="O126" s="423">
        <f t="shared" si="8"/>
        <v>80000</v>
      </c>
      <c r="P126" s="423"/>
      <c r="Q126" s="423"/>
      <c r="R126" s="423"/>
      <c r="S126" s="423"/>
      <c r="T126" s="423">
        <f t="shared" si="9"/>
        <v>0</v>
      </c>
      <c r="U126" s="423">
        <f t="shared" si="10"/>
        <v>80000</v>
      </c>
      <c r="V126" s="439"/>
    </row>
    <row r="127" spans="1:23" ht="23.25" x14ac:dyDescent="0.5">
      <c r="A127" s="434">
        <v>53031030</v>
      </c>
      <c r="B127" s="435"/>
      <c r="C127" s="427"/>
      <c r="D127" s="436" t="s">
        <v>167</v>
      </c>
      <c r="E127" s="437"/>
      <c r="F127" s="613">
        <v>485000</v>
      </c>
      <c r="G127" s="438"/>
      <c r="H127" s="438"/>
      <c r="I127" s="438"/>
      <c r="J127" s="438"/>
      <c r="K127" s="438"/>
      <c r="L127" s="438"/>
      <c r="M127" s="438"/>
      <c r="N127" s="438"/>
      <c r="O127" s="423">
        <f t="shared" si="8"/>
        <v>485000</v>
      </c>
      <c r="P127" s="423"/>
      <c r="Q127" s="423"/>
      <c r="R127" s="423"/>
      <c r="S127" s="423"/>
      <c r="T127" s="423">
        <f t="shared" si="9"/>
        <v>0</v>
      </c>
      <c r="U127" s="423">
        <f t="shared" si="10"/>
        <v>485000</v>
      </c>
      <c r="V127" s="439"/>
    </row>
    <row r="128" spans="1:23" ht="23.25" x14ac:dyDescent="0.5">
      <c r="A128" s="447"/>
      <c r="B128" s="458"/>
      <c r="C128" s="454" t="s">
        <v>937</v>
      </c>
      <c r="D128" s="449"/>
      <c r="E128" s="450"/>
      <c r="F128" s="455"/>
      <c r="G128" s="455"/>
      <c r="H128" s="455"/>
      <c r="I128" s="455"/>
      <c r="J128" s="455"/>
      <c r="K128" s="455"/>
      <c r="L128" s="455"/>
      <c r="M128" s="455"/>
      <c r="N128" s="455"/>
      <c r="O128" s="423">
        <f t="shared" si="8"/>
        <v>0</v>
      </c>
      <c r="P128" s="423"/>
      <c r="Q128" s="423"/>
      <c r="R128" s="423"/>
      <c r="S128" s="423"/>
      <c r="T128" s="423">
        <f t="shared" si="9"/>
        <v>0</v>
      </c>
      <c r="U128" s="423">
        <f t="shared" si="10"/>
        <v>0</v>
      </c>
      <c r="V128" s="439"/>
    </row>
    <row r="129" spans="1:22" ht="23.25" x14ac:dyDescent="0.5">
      <c r="A129" s="434">
        <v>53032010</v>
      </c>
      <c r="B129" s="435"/>
      <c r="C129" s="427"/>
      <c r="D129" s="436" t="s">
        <v>168</v>
      </c>
      <c r="E129" s="437"/>
      <c r="F129" s="438">
        <v>9000</v>
      </c>
      <c r="G129" s="438"/>
      <c r="H129" s="438"/>
      <c r="I129" s="438"/>
      <c r="J129" s="438"/>
      <c r="K129" s="438"/>
      <c r="L129" s="438"/>
      <c r="M129" s="438"/>
      <c r="N129" s="438"/>
      <c r="O129" s="423">
        <f t="shared" si="8"/>
        <v>9000</v>
      </c>
      <c r="P129" s="423"/>
      <c r="Q129" s="423"/>
      <c r="R129" s="423"/>
      <c r="S129" s="423"/>
      <c r="T129" s="423">
        <f t="shared" si="9"/>
        <v>0</v>
      </c>
      <c r="U129" s="423">
        <f t="shared" si="10"/>
        <v>9000</v>
      </c>
      <c r="V129" s="439"/>
    </row>
    <row r="130" spans="1:22" ht="23.25" x14ac:dyDescent="0.5">
      <c r="A130" s="434">
        <v>53032020</v>
      </c>
      <c r="B130" s="435"/>
      <c r="C130" s="427"/>
      <c r="D130" s="436" t="s">
        <v>169</v>
      </c>
      <c r="E130" s="437"/>
      <c r="F130" s="438">
        <v>20000</v>
      </c>
      <c r="G130" s="438"/>
      <c r="H130" s="438"/>
      <c r="I130" s="438"/>
      <c r="J130" s="438"/>
      <c r="K130" s="438"/>
      <c r="L130" s="438"/>
      <c r="M130" s="438"/>
      <c r="N130" s="438"/>
      <c r="O130" s="423">
        <f t="shared" si="8"/>
        <v>20000</v>
      </c>
      <c r="P130" s="423"/>
      <c r="Q130" s="423"/>
      <c r="R130" s="423"/>
      <c r="S130" s="423"/>
      <c r="T130" s="423">
        <f t="shared" si="9"/>
        <v>0</v>
      </c>
      <c r="U130" s="423">
        <f t="shared" si="10"/>
        <v>20000</v>
      </c>
      <c r="V130" s="439"/>
    </row>
    <row r="131" spans="1:22" ht="23.25" x14ac:dyDescent="0.5">
      <c r="A131" s="533">
        <v>53032030</v>
      </c>
      <c r="B131" s="534"/>
      <c r="C131" s="535"/>
      <c r="D131" s="536" t="s">
        <v>170</v>
      </c>
      <c r="E131" s="537"/>
      <c r="F131" s="538"/>
      <c r="G131" s="538"/>
      <c r="H131" s="538"/>
      <c r="I131" s="538"/>
      <c r="J131" s="538"/>
      <c r="K131" s="538"/>
      <c r="L131" s="538"/>
      <c r="M131" s="538"/>
      <c r="N131" s="538"/>
      <c r="O131" s="539">
        <f t="shared" si="8"/>
        <v>0</v>
      </c>
      <c r="P131" s="539"/>
      <c r="Q131" s="539"/>
      <c r="R131" s="539"/>
      <c r="S131" s="539"/>
      <c r="T131" s="539">
        <f t="shared" si="9"/>
        <v>0</v>
      </c>
      <c r="U131" s="539">
        <f t="shared" si="10"/>
        <v>0</v>
      </c>
      <c r="V131" s="540" t="s">
        <v>298</v>
      </c>
    </row>
    <row r="132" spans="1:22" ht="23.25" x14ac:dyDescent="0.5">
      <c r="A132" s="533">
        <v>53032050</v>
      </c>
      <c r="B132" s="534"/>
      <c r="C132" s="535"/>
      <c r="D132" s="536" t="s">
        <v>171</v>
      </c>
      <c r="E132" s="537"/>
      <c r="F132" s="538"/>
      <c r="G132" s="538"/>
      <c r="H132" s="538"/>
      <c r="I132" s="538"/>
      <c r="J132" s="538"/>
      <c r="K132" s="538"/>
      <c r="L132" s="538"/>
      <c r="M132" s="538"/>
      <c r="N132" s="538"/>
      <c r="O132" s="539">
        <f t="shared" si="8"/>
        <v>0</v>
      </c>
      <c r="P132" s="539"/>
      <c r="Q132" s="539"/>
      <c r="R132" s="539"/>
      <c r="S132" s="539"/>
      <c r="T132" s="539">
        <f t="shared" si="9"/>
        <v>0</v>
      </c>
      <c r="U132" s="539">
        <f t="shared" si="10"/>
        <v>0</v>
      </c>
      <c r="V132" s="540" t="s">
        <v>298</v>
      </c>
    </row>
    <row r="133" spans="1:22" ht="23.25" x14ac:dyDescent="0.5">
      <c r="A133" s="434">
        <v>53032060</v>
      </c>
      <c r="B133" s="435"/>
      <c r="C133" s="427"/>
      <c r="D133" s="436" t="s">
        <v>172</v>
      </c>
      <c r="E133" s="437"/>
      <c r="F133" s="438">
        <v>20000</v>
      </c>
      <c r="G133" s="438"/>
      <c r="H133" s="438"/>
      <c r="I133" s="438"/>
      <c r="J133" s="438"/>
      <c r="K133" s="438"/>
      <c r="L133" s="438"/>
      <c r="M133" s="438"/>
      <c r="N133" s="438"/>
      <c r="O133" s="423">
        <f t="shared" si="8"/>
        <v>20000</v>
      </c>
      <c r="P133" s="423"/>
      <c r="Q133" s="423"/>
      <c r="R133" s="423"/>
      <c r="S133" s="423"/>
      <c r="T133" s="423">
        <f t="shared" si="9"/>
        <v>0</v>
      </c>
      <c r="U133" s="423">
        <f t="shared" si="10"/>
        <v>20000</v>
      </c>
      <c r="V133" s="439"/>
    </row>
    <row r="134" spans="1:22" ht="23.25" x14ac:dyDescent="0.5">
      <c r="A134" s="434">
        <v>53032070</v>
      </c>
      <c r="B134" s="435"/>
      <c r="C134" s="427"/>
      <c r="D134" s="436" t="s">
        <v>173</v>
      </c>
      <c r="E134" s="437"/>
      <c r="F134" s="438"/>
      <c r="G134" s="438"/>
      <c r="H134" s="438"/>
      <c r="I134" s="438"/>
      <c r="J134" s="438"/>
      <c r="K134" s="438"/>
      <c r="L134" s="438"/>
      <c r="M134" s="438"/>
      <c r="N134" s="438"/>
      <c r="O134" s="423">
        <f t="shared" si="8"/>
        <v>0</v>
      </c>
      <c r="P134" s="423"/>
      <c r="Q134" s="423"/>
      <c r="R134" s="423"/>
      <c r="S134" s="423"/>
      <c r="T134" s="423">
        <f t="shared" si="9"/>
        <v>0</v>
      </c>
      <c r="U134" s="423">
        <f t="shared" si="10"/>
        <v>0</v>
      </c>
      <c r="V134" s="439"/>
    </row>
    <row r="135" spans="1:22" ht="23.25" x14ac:dyDescent="0.5">
      <c r="A135" s="434">
        <v>53032080</v>
      </c>
      <c r="B135" s="440"/>
      <c r="C135" s="436"/>
      <c r="D135" s="436" t="s">
        <v>174</v>
      </c>
      <c r="E135" s="437"/>
      <c r="F135" s="613">
        <v>8000</v>
      </c>
      <c r="G135" s="438"/>
      <c r="H135" s="438"/>
      <c r="I135" s="438"/>
      <c r="J135" s="438"/>
      <c r="K135" s="438"/>
      <c r="L135" s="438"/>
      <c r="M135" s="438"/>
      <c r="N135" s="438"/>
      <c r="O135" s="423">
        <f t="shared" si="8"/>
        <v>8000</v>
      </c>
      <c r="P135" s="423"/>
      <c r="Q135" s="423"/>
      <c r="R135" s="423"/>
      <c r="S135" s="423"/>
      <c r="T135" s="423">
        <f t="shared" si="9"/>
        <v>0</v>
      </c>
      <c r="U135" s="423">
        <f t="shared" si="10"/>
        <v>8000</v>
      </c>
      <c r="V135" s="457"/>
    </row>
    <row r="136" spans="1:22" ht="23.25" x14ac:dyDescent="0.5">
      <c r="A136" s="434">
        <v>53032990</v>
      </c>
      <c r="B136" s="440"/>
      <c r="C136" s="436"/>
      <c r="D136" s="436" t="s">
        <v>175</v>
      </c>
      <c r="E136" s="437"/>
      <c r="F136" s="438"/>
      <c r="G136" s="438"/>
      <c r="H136" s="438"/>
      <c r="I136" s="438"/>
      <c r="J136" s="438"/>
      <c r="K136" s="438"/>
      <c r="L136" s="438">
        <v>4500</v>
      </c>
      <c r="M136" s="438"/>
      <c r="N136" s="438"/>
      <c r="O136" s="423">
        <f t="shared" si="8"/>
        <v>4500</v>
      </c>
      <c r="P136" s="423"/>
      <c r="Q136" s="423"/>
      <c r="R136" s="423"/>
      <c r="S136" s="423"/>
      <c r="T136" s="423">
        <f t="shared" si="9"/>
        <v>0</v>
      </c>
      <c r="U136" s="423">
        <f t="shared" si="10"/>
        <v>4500</v>
      </c>
      <c r="V136" s="457"/>
    </row>
    <row r="137" spans="1:22" ht="23.25" x14ac:dyDescent="0.5">
      <c r="A137" s="434"/>
      <c r="B137" s="440"/>
      <c r="C137" s="427" t="s">
        <v>938</v>
      </c>
      <c r="D137" s="436"/>
      <c r="E137" s="437"/>
      <c r="F137" s="438"/>
      <c r="G137" s="438"/>
      <c r="H137" s="438"/>
      <c r="I137" s="438"/>
      <c r="J137" s="438"/>
      <c r="K137" s="438"/>
      <c r="L137" s="438"/>
      <c r="M137" s="438"/>
      <c r="N137" s="438"/>
      <c r="O137" s="423">
        <f t="shared" si="8"/>
        <v>0</v>
      </c>
      <c r="P137" s="423"/>
      <c r="Q137" s="423"/>
      <c r="R137" s="423"/>
      <c r="S137" s="423"/>
      <c r="T137" s="423">
        <f t="shared" si="9"/>
        <v>0</v>
      </c>
      <c r="U137" s="423">
        <f t="shared" si="10"/>
        <v>0</v>
      </c>
      <c r="V137" s="439"/>
    </row>
    <row r="138" spans="1:22" ht="23.25" x14ac:dyDescent="0.5">
      <c r="A138" s="434">
        <v>53033010</v>
      </c>
      <c r="B138" s="435"/>
      <c r="C138" s="427"/>
      <c r="D138" s="436" t="s">
        <v>176</v>
      </c>
      <c r="E138" s="437"/>
      <c r="F138" s="438"/>
      <c r="G138" s="438"/>
      <c r="H138" s="438"/>
      <c r="I138" s="438"/>
      <c r="J138" s="438"/>
      <c r="K138" s="438"/>
      <c r="L138" s="438"/>
      <c r="M138" s="438"/>
      <c r="N138" s="438"/>
      <c r="O138" s="423">
        <f t="shared" si="8"/>
        <v>0</v>
      </c>
      <c r="P138" s="423"/>
      <c r="Q138" s="423"/>
      <c r="R138" s="423"/>
      <c r="S138" s="423"/>
      <c r="T138" s="423">
        <f t="shared" si="9"/>
        <v>0</v>
      </c>
      <c r="U138" s="423">
        <f t="shared" si="10"/>
        <v>0</v>
      </c>
      <c r="V138" s="439"/>
    </row>
    <row r="139" spans="1:22" ht="23.25" x14ac:dyDescent="0.5">
      <c r="A139" s="434">
        <v>53033020</v>
      </c>
      <c r="B139" s="435"/>
      <c r="C139" s="427"/>
      <c r="D139" s="436" t="s">
        <v>177</v>
      </c>
      <c r="E139" s="437"/>
      <c r="F139" s="438"/>
      <c r="G139" s="438"/>
      <c r="H139" s="438"/>
      <c r="I139" s="438"/>
      <c r="J139" s="438"/>
      <c r="K139" s="438"/>
      <c r="L139" s="438"/>
      <c r="M139" s="438"/>
      <c r="N139" s="438"/>
      <c r="O139" s="423">
        <f t="shared" si="8"/>
        <v>0</v>
      </c>
      <c r="P139" s="423"/>
      <c r="Q139" s="423"/>
      <c r="R139" s="423"/>
      <c r="S139" s="423"/>
      <c r="T139" s="423">
        <f t="shared" si="9"/>
        <v>0</v>
      </c>
      <c r="U139" s="423">
        <f t="shared" si="10"/>
        <v>0</v>
      </c>
      <c r="V139" s="439"/>
    </row>
    <row r="140" spans="1:22" ht="23.25" x14ac:dyDescent="0.5">
      <c r="A140" s="434">
        <v>53033030</v>
      </c>
      <c r="B140" s="440"/>
      <c r="C140" s="436"/>
      <c r="D140" s="436" t="s">
        <v>178</v>
      </c>
      <c r="E140" s="437"/>
      <c r="F140" s="438"/>
      <c r="G140" s="438"/>
      <c r="H140" s="438"/>
      <c r="I140" s="438"/>
      <c r="J140" s="438"/>
      <c r="K140" s="438"/>
      <c r="L140" s="438"/>
      <c r="M140" s="438"/>
      <c r="N140" s="438"/>
      <c r="O140" s="423">
        <f t="shared" si="8"/>
        <v>0</v>
      </c>
      <c r="P140" s="423"/>
      <c r="Q140" s="423"/>
      <c r="R140" s="423"/>
      <c r="S140" s="423"/>
      <c r="T140" s="423">
        <f t="shared" si="9"/>
        <v>0</v>
      </c>
      <c r="U140" s="423">
        <f t="shared" si="10"/>
        <v>0</v>
      </c>
      <c r="V140" s="457"/>
    </row>
    <row r="141" spans="1:22" ht="23.25" x14ac:dyDescent="0.5">
      <c r="A141" s="533">
        <v>53033040</v>
      </c>
      <c r="B141" s="541"/>
      <c r="C141" s="536"/>
      <c r="D141" s="536" t="s">
        <v>179</v>
      </c>
      <c r="E141" s="537"/>
      <c r="F141" s="538"/>
      <c r="G141" s="538"/>
      <c r="H141" s="538"/>
      <c r="I141" s="538"/>
      <c r="J141" s="538"/>
      <c r="K141" s="538"/>
      <c r="L141" s="538"/>
      <c r="M141" s="538"/>
      <c r="N141" s="538"/>
      <c r="O141" s="539">
        <f t="shared" si="8"/>
        <v>0</v>
      </c>
      <c r="P141" s="539"/>
      <c r="Q141" s="539"/>
      <c r="R141" s="539"/>
      <c r="S141" s="539"/>
      <c r="T141" s="539">
        <f t="shared" si="9"/>
        <v>0</v>
      </c>
      <c r="U141" s="539">
        <f t="shared" si="10"/>
        <v>0</v>
      </c>
      <c r="V141" s="540" t="s">
        <v>298</v>
      </c>
    </row>
    <row r="142" spans="1:22" ht="23.25" x14ac:dyDescent="0.5">
      <c r="A142" s="533">
        <v>53033050</v>
      </c>
      <c r="B142" s="534"/>
      <c r="C142" s="535"/>
      <c r="D142" s="536" t="s">
        <v>180</v>
      </c>
      <c r="E142" s="537"/>
      <c r="F142" s="538"/>
      <c r="G142" s="538"/>
      <c r="H142" s="538"/>
      <c r="I142" s="538"/>
      <c r="J142" s="538"/>
      <c r="K142" s="538"/>
      <c r="L142" s="538"/>
      <c r="M142" s="538"/>
      <c r="N142" s="538"/>
      <c r="O142" s="539">
        <f t="shared" si="8"/>
        <v>0</v>
      </c>
      <c r="P142" s="539"/>
      <c r="Q142" s="539"/>
      <c r="R142" s="539"/>
      <c r="S142" s="539"/>
      <c r="T142" s="539">
        <f t="shared" si="9"/>
        <v>0</v>
      </c>
      <c r="U142" s="539">
        <f t="shared" si="10"/>
        <v>0</v>
      </c>
      <c r="V142" s="540" t="s">
        <v>298</v>
      </c>
    </row>
    <row r="143" spans="1:22" ht="23.25" x14ac:dyDescent="0.5">
      <c r="A143" s="533">
        <v>53033060</v>
      </c>
      <c r="B143" s="534"/>
      <c r="C143" s="535"/>
      <c r="D143" s="536" t="s">
        <v>181</v>
      </c>
      <c r="E143" s="537"/>
      <c r="F143" s="538"/>
      <c r="G143" s="538"/>
      <c r="H143" s="538"/>
      <c r="I143" s="538"/>
      <c r="J143" s="538"/>
      <c r="K143" s="538"/>
      <c r="L143" s="538"/>
      <c r="M143" s="538"/>
      <c r="N143" s="538"/>
      <c r="O143" s="539">
        <f t="shared" si="8"/>
        <v>0</v>
      </c>
      <c r="P143" s="539"/>
      <c r="Q143" s="539"/>
      <c r="R143" s="539"/>
      <c r="S143" s="539"/>
      <c r="T143" s="539">
        <f t="shared" si="9"/>
        <v>0</v>
      </c>
      <c r="U143" s="539">
        <f t="shared" si="10"/>
        <v>0</v>
      </c>
      <c r="V143" s="540" t="s">
        <v>298</v>
      </c>
    </row>
    <row r="144" spans="1:22" ht="23.25" x14ac:dyDescent="0.5">
      <c r="A144" s="434">
        <v>53033070</v>
      </c>
      <c r="B144" s="435"/>
      <c r="C144" s="427"/>
      <c r="D144" s="436" t="s">
        <v>182</v>
      </c>
      <c r="E144" s="437"/>
      <c r="F144" s="438"/>
      <c r="G144" s="438"/>
      <c r="H144" s="438"/>
      <c r="I144" s="438"/>
      <c r="J144" s="438"/>
      <c r="K144" s="438"/>
      <c r="L144" s="438"/>
      <c r="M144" s="438"/>
      <c r="N144" s="438"/>
      <c r="O144" s="423">
        <f t="shared" si="8"/>
        <v>0</v>
      </c>
      <c r="P144" s="423"/>
      <c r="Q144" s="423"/>
      <c r="R144" s="423"/>
      <c r="S144" s="423"/>
      <c r="T144" s="423">
        <f t="shared" si="9"/>
        <v>0</v>
      </c>
      <c r="U144" s="423">
        <f t="shared" si="10"/>
        <v>0</v>
      </c>
      <c r="V144" s="439"/>
    </row>
    <row r="145" spans="1:25" ht="23.25" x14ac:dyDescent="0.5">
      <c r="A145" s="434">
        <v>53033990</v>
      </c>
      <c r="B145" s="435"/>
      <c r="C145" s="427"/>
      <c r="D145" s="436" t="s">
        <v>183</v>
      </c>
      <c r="E145" s="437"/>
      <c r="F145" s="438"/>
      <c r="G145" s="438"/>
      <c r="H145" s="438"/>
      <c r="I145" s="438"/>
      <c r="J145" s="438"/>
      <c r="K145" s="438"/>
      <c r="L145" s="438"/>
      <c r="M145" s="438"/>
      <c r="N145" s="438"/>
      <c r="O145" s="423">
        <f t="shared" si="8"/>
        <v>0</v>
      </c>
      <c r="P145" s="423"/>
      <c r="Q145" s="423"/>
      <c r="R145" s="423"/>
      <c r="S145" s="423"/>
      <c r="T145" s="423">
        <f t="shared" si="9"/>
        <v>0</v>
      </c>
      <c r="U145" s="423">
        <f t="shared" si="10"/>
        <v>0</v>
      </c>
      <c r="V145" s="439"/>
    </row>
    <row r="146" spans="1:25" ht="23.25" x14ac:dyDescent="0.5">
      <c r="A146" s="447"/>
      <c r="B146" s="458"/>
      <c r="C146" s="454" t="s">
        <v>939</v>
      </c>
      <c r="D146" s="449"/>
      <c r="E146" s="450"/>
      <c r="F146" s="455"/>
      <c r="G146" s="455"/>
      <c r="H146" s="455"/>
      <c r="I146" s="455"/>
      <c r="J146" s="455"/>
      <c r="K146" s="455"/>
      <c r="L146" s="455"/>
      <c r="M146" s="455"/>
      <c r="N146" s="455"/>
      <c r="O146" s="423">
        <f t="shared" si="8"/>
        <v>0</v>
      </c>
      <c r="P146" s="423"/>
      <c r="Q146" s="423"/>
      <c r="R146" s="423"/>
      <c r="S146" s="423"/>
      <c r="T146" s="423">
        <f t="shared" si="9"/>
        <v>0</v>
      </c>
      <c r="U146" s="423">
        <f t="shared" si="10"/>
        <v>0</v>
      </c>
      <c r="V146" s="456"/>
    </row>
    <row r="147" spans="1:25" ht="23.25" x14ac:dyDescent="0.5">
      <c r="A147" s="434">
        <v>53034010</v>
      </c>
      <c r="B147" s="440"/>
      <c r="C147" s="436"/>
      <c r="D147" s="436" t="s">
        <v>184</v>
      </c>
      <c r="E147" s="437"/>
      <c r="F147" s="438">
        <v>284400</v>
      </c>
      <c r="G147" s="438"/>
      <c r="H147" s="438"/>
      <c r="I147" s="438"/>
      <c r="J147" s="438"/>
      <c r="K147" s="438"/>
      <c r="L147" s="438"/>
      <c r="M147" s="438"/>
      <c r="N147" s="438"/>
      <c r="O147" s="423">
        <f t="shared" si="8"/>
        <v>284400</v>
      </c>
      <c r="P147" s="423"/>
      <c r="Q147" s="423"/>
      <c r="R147" s="423"/>
      <c r="S147" s="423"/>
      <c r="T147" s="423">
        <f t="shared" si="9"/>
        <v>0</v>
      </c>
      <c r="U147" s="423">
        <f t="shared" si="10"/>
        <v>284400</v>
      </c>
      <c r="V147" s="457"/>
    </row>
    <row r="148" spans="1:25" ht="23.25" x14ac:dyDescent="0.5">
      <c r="A148" s="533">
        <v>53034020</v>
      </c>
      <c r="B148" s="541"/>
      <c r="C148" s="536"/>
      <c r="D148" s="536" t="s">
        <v>185</v>
      </c>
      <c r="E148" s="537"/>
      <c r="F148" s="538"/>
      <c r="G148" s="538"/>
      <c r="H148" s="538"/>
      <c r="I148" s="538"/>
      <c r="J148" s="538"/>
      <c r="K148" s="538"/>
      <c r="L148" s="538"/>
      <c r="M148" s="538"/>
      <c r="N148" s="538"/>
      <c r="O148" s="539">
        <f t="shared" si="8"/>
        <v>0</v>
      </c>
      <c r="P148" s="539"/>
      <c r="Q148" s="539"/>
      <c r="R148" s="539"/>
      <c r="S148" s="539"/>
      <c r="T148" s="539">
        <f t="shared" si="9"/>
        <v>0</v>
      </c>
      <c r="U148" s="539">
        <f t="shared" si="10"/>
        <v>0</v>
      </c>
      <c r="V148" s="557" t="s">
        <v>298</v>
      </c>
    </row>
    <row r="149" spans="1:25" ht="23.25" x14ac:dyDescent="0.5">
      <c r="A149" s="434">
        <v>53034030</v>
      </c>
      <c r="B149" s="440"/>
      <c r="C149" s="436"/>
      <c r="D149" s="436" t="s">
        <v>186</v>
      </c>
      <c r="E149" s="437"/>
      <c r="F149" s="438">
        <v>30000</v>
      </c>
      <c r="G149" s="438"/>
      <c r="H149" s="438"/>
      <c r="I149" s="438"/>
      <c r="J149" s="438"/>
      <c r="K149" s="438"/>
      <c r="L149" s="438"/>
      <c r="M149" s="438"/>
      <c r="N149" s="438"/>
      <c r="O149" s="423">
        <f t="shared" si="8"/>
        <v>30000</v>
      </c>
      <c r="P149" s="423"/>
      <c r="Q149" s="423"/>
      <c r="R149" s="423"/>
      <c r="S149" s="423"/>
      <c r="T149" s="423">
        <f t="shared" si="9"/>
        <v>0</v>
      </c>
      <c r="U149" s="423">
        <f t="shared" si="10"/>
        <v>30000</v>
      </c>
      <c r="V149" s="457"/>
    </row>
    <row r="150" spans="1:25" ht="23.25" x14ac:dyDescent="0.5">
      <c r="A150" s="434">
        <v>53034040</v>
      </c>
      <c r="B150" s="440"/>
      <c r="C150" s="436"/>
      <c r="D150" s="436" t="s">
        <v>187</v>
      </c>
      <c r="E150" s="437"/>
      <c r="F150" s="438">
        <v>50000</v>
      </c>
      <c r="G150" s="438"/>
      <c r="H150" s="438"/>
      <c r="I150" s="438"/>
      <c r="J150" s="438"/>
      <c r="K150" s="438"/>
      <c r="L150" s="438"/>
      <c r="M150" s="438"/>
      <c r="N150" s="438"/>
      <c r="O150" s="423">
        <f t="shared" si="8"/>
        <v>50000</v>
      </c>
      <c r="P150" s="423"/>
      <c r="Q150" s="423"/>
      <c r="R150" s="423"/>
      <c r="S150" s="423"/>
      <c r="T150" s="423">
        <f t="shared" si="9"/>
        <v>0</v>
      </c>
      <c r="U150" s="423">
        <f t="shared" si="10"/>
        <v>50000</v>
      </c>
      <c r="V150" s="457"/>
    </row>
    <row r="151" spans="1:25" ht="23.25" x14ac:dyDescent="0.5">
      <c r="A151" s="447"/>
      <c r="B151" s="458"/>
      <c r="C151" s="454" t="s">
        <v>940</v>
      </c>
      <c r="D151" s="449"/>
      <c r="E151" s="450"/>
      <c r="F151" s="455"/>
      <c r="G151" s="455"/>
      <c r="H151" s="455"/>
      <c r="I151" s="455"/>
      <c r="J151" s="455"/>
      <c r="K151" s="455"/>
      <c r="L151" s="455"/>
      <c r="M151" s="455"/>
      <c r="N151" s="455"/>
      <c r="O151" s="423">
        <f t="shared" si="8"/>
        <v>0</v>
      </c>
      <c r="P151" s="423"/>
      <c r="Q151" s="423"/>
      <c r="R151" s="423"/>
      <c r="S151" s="423"/>
      <c r="T151" s="423">
        <f t="shared" si="9"/>
        <v>0</v>
      </c>
      <c r="U151" s="423">
        <f t="shared" si="10"/>
        <v>0</v>
      </c>
      <c r="V151" s="439"/>
    </row>
    <row r="152" spans="1:25" ht="23.25" x14ac:dyDescent="0.5">
      <c r="A152" s="434">
        <v>53039010</v>
      </c>
      <c r="B152" s="440"/>
      <c r="C152" s="436"/>
      <c r="D152" s="436" t="s">
        <v>188</v>
      </c>
      <c r="E152" s="437"/>
      <c r="F152" s="438">
        <v>150000</v>
      </c>
      <c r="G152" s="438">
        <v>200000</v>
      </c>
      <c r="H152" s="438">
        <v>200000</v>
      </c>
      <c r="I152" s="438">
        <v>150000</v>
      </c>
      <c r="J152" s="438">
        <v>400000</v>
      </c>
      <c r="K152" s="438">
        <v>200000</v>
      </c>
      <c r="L152" s="438">
        <v>221595.23</v>
      </c>
      <c r="M152" s="438">
        <v>30000</v>
      </c>
      <c r="N152" s="438"/>
      <c r="O152" s="423">
        <f t="shared" si="8"/>
        <v>1551595.23</v>
      </c>
      <c r="P152" s="423"/>
      <c r="Q152" s="423"/>
      <c r="R152" s="423"/>
      <c r="S152" s="423"/>
      <c r="T152" s="423">
        <f t="shared" si="9"/>
        <v>0</v>
      </c>
      <c r="U152" s="423">
        <f t="shared" si="10"/>
        <v>1551595.23</v>
      </c>
      <c r="V152" s="457"/>
      <c r="W152" s="644" t="s">
        <v>2390</v>
      </c>
      <c r="X152" s="679">
        <v>500000</v>
      </c>
      <c r="Y152" s="603">
        <v>1551595.23</v>
      </c>
    </row>
    <row r="153" spans="1:25" ht="23.25" x14ac:dyDescent="0.5">
      <c r="A153" s="434">
        <v>53039020</v>
      </c>
      <c r="B153" s="440"/>
      <c r="C153" s="436"/>
      <c r="D153" s="436" t="s">
        <v>189</v>
      </c>
      <c r="E153" s="437"/>
      <c r="F153" s="438"/>
      <c r="G153" s="438"/>
      <c r="H153" s="438"/>
      <c r="I153" s="438"/>
      <c r="J153" s="438"/>
      <c r="K153" s="438"/>
      <c r="L153" s="438"/>
      <c r="M153" s="438"/>
      <c r="N153" s="438"/>
      <c r="O153" s="423">
        <f t="shared" si="8"/>
        <v>0</v>
      </c>
      <c r="P153" s="423"/>
      <c r="Q153" s="423"/>
      <c r="R153" s="423"/>
      <c r="S153" s="423"/>
      <c r="T153" s="423">
        <f t="shared" si="9"/>
        <v>0</v>
      </c>
      <c r="U153" s="423">
        <f t="shared" si="10"/>
        <v>0</v>
      </c>
      <c r="V153" s="457"/>
      <c r="Y153" s="603"/>
    </row>
    <row r="154" spans="1:25" ht="23.25" x14ac:dyDescent="0.5">
      <c r="A154" s="434">
        <v>53039030</v>
      </c>
      <c r="B154" s="440"/>
      <c r="C154" s="436"/>
      <c r="D154" s="436" t="s">
        <v>1807</v>
      </c>
      <c r="E154" s="437"/>
      <c r="F154" s="438"/>
      <c r="G154" s="438"/>
      <c r="H154" s="438"/>
      <c r="I154" s="438"/>
      <c r="J154" s="438"/>
      <c r="K154" s="438"/>
      <c r="L154" s="438"/>
      <c r="M154" s="438"/>
      <c r="N154" s="438"/>
      <c r="O154" s="423">
        <f t="shared" ref="O154" si="11">SUM(F154:N154)</f>
        <v>0</v>
      </c>
      <c r="P154" s="423"/>
      <c r="Q154" s="423"/>
      <c r="R154" s="423"/>
      <c r="S154" s="423"/>
      <c r="T154" s="423">
        <f t="shared" ref="T154" si="12">SUM(P154:S154)</f>
        <v>0</v>
      </c>
      <c r="U154" s="423">
        <f t="shared" ref="U154" si="13">SUM(T154,O154)</f>
        <v>0</v>
      </c>
      <c r="V154" s="457"/>
    </row>
    <row r="155" spans="1:25" ht="23.25" x14ac:dyDescent="0.5">
      <c r="A155" s="434">
        <v>53039990</v>
      </c>
      <c r="B155" s="440"/>
      <c r="C155" s="436"/>
      <c r="D155" s="436" t="s">
        <v>190</v>
      </c>
      <c r="E155" s="437"/>
      <c r="F155" s="438">
        <v>10000</v>
      </c>
      <c r="G155" s="438"/>
      <c r="H155" s="438"/>
      <c r="I155" s="438"/>
      <c r="J155" s="438"/>
      <c r="K155" s="438"/>
      <c r="L155" s="438">
        <v>10000</v>
      </c>
      <c r="M155" s="438">
        <v>10000</v>
      </c>
      <c r="N155" s="438"/>
      <c r="O155" s="423">
        <f t="shared" si="8"/>
        <v>30000</v>
      </c>
      <c r="P155" s="423"/>
      <c r="Q155" s="423"/>
      <c r="R155" s="423"/>
      <c r="S155" s="423"/>
      <c r="T155" s="423">
        <f t="shared" si="9"/>
        <v>0</v>
      </c>
      <c r="U155" s="423">
        <f t="shared" si="10"/>
        <v>30000</v>
      </c>
      <c r="V155" s="457"/>
    </row>
    <row r="156" spans="1:25" ht="23.25" x14ac:dyDescent="0.5">
      <c r="A156" s="447"/>
      <c r="B156" s="448" t="s">
        <v>941</v>
      </c>
      <c r="C156" s="449"/>
      <c r="D156" s="449"/>
      <c r="E156" s="450"/>
      <c r="F156" s="455"/>
      <c r="G156" s="455"/>
      <c r="H156" s="455"/>
      <c r="I156" s="455"/>
      <c r="J156" s="455"/>
      <c r="K156" s="455"/>
      <c r="L156" s="455"/>
      <c r="M156" s="455"/>
      <c r="N156" s="455"/>
      <c r="O156" s="423">
        <f t="shared" ref="O156:O219" si="14">SUM(F156:N156)</f>
        <v>0</v>
      </c>
      <c r="P156" s="423"/>
      <c r="Q156" s="423"/>
      <c r="R156" s="423"/>
      <c r="S156" s="423"/>
      <c r="T156" s="423">
        <f t="shared" ref="T156:T219" si="15">SUM(P156:S156)</f>
        <v>0</v>
      </c>
      <c r="U156" s="423">
        <f t="shared" ref="U156:U219" si="16">SUM(T156,O156)</f>
        <v>0</v>
      </c>
      <c r="V156" s="439"/>
    </row>
    <row r="157" spans="1:25" ht="23.25" x14ac:dyDescent="0.5">
      <c r="A157" s="434">
        <v>53040010</v>
      </c>
      <c r="B157" s="440"/>
      <c r="C157" s="436"/>
      <c r="D157" s="436" t="s">
        <v>191</v>
      </c>
      <c r="E157" s="437"/>
      <c r="F157" s="438"/>
      <c r="G157" s="438"/>
      <c r="H157" s="438"/>
      <c r="I157" s="438"/>
      <c r="J157" s="438"/>
      <c r="K157" s="438"/>
      <c r="L157" s="438"/>
      <c r="M157" s="438"/>
      <c r="N157" s="438"/>
      <c r="O157" s="423">
        <f t="shared" si="14"/>
        <v>0</v>
      </c>
      <c r="P157" s="423"/>
      <c r="Q157" s="423"/>
      <c r="R157" s="423"/>
      <c r="S157" s="423"/>
      <c r="T157" s="423">
        <f t="shared" si="15"/>
        <v>0</v>
      </c>
      <c r="U157" s="423">
        <f t="shared" si="16"/>
        <v>0</v>
      </c>
      <c r="V157" s="457"/>
    </row>
    <row r="158" spans="1:25" ht="23.25" x14ac:dyDescent="0.5">
      <c r="A158" s="533">
        <v>53040020</v>
      </c>
      <c r="B158" s="541"/>
      <c r="C158" s="536"/>
      <c r="D158" s="536" t="s">
        <v>192</v>
      </c>
      <c r="E158" s="537"/>
      <c r="F158" s="538"/>
      <c r="G158" s="538"/>
      <c r="H158" s="538"/>
      <c r="I158" s="538"/>
      <c r="J158" s="538"/>
      <c r="K158" s="538"/>
      <c r="L158" s="538"/>
      <c r="M158" s="538"/>
      <c r="N158" s="538"/>
      <c r="O158" s="539">
        <f t="shared" si="14"/>
        <v>0</v>
      </c>
      <c r="P158" s="539"/>
      <c r="Q158" s="539"/>
      <c r="R158" s="539"/>
      <c r="S158" s="539"/>
      <c r="T158" s="539">
        <f t="shared" si="15"/>
        <v>0</v>
      </c>
      <c r="U158" s="539">
        <f t="shared" si="16"/>
        <v>0</v>
      </c>
      <c r="V158" s="540" t="s">
        <v>298</v>
      </c>
    </row>
    <row r="159" spans="1:25" ht="23.25" x14ac:dyDescent="0.5">
      <c r="A159" s="434"/>
      <c r="B159" s="435" t="s">
        <v>942</v>
      </c>
      <c r="C159" s="436"/>
      <c r="D159" s="436"/>
      <c r="E159" s="437"/>
      <c r="F159" s="438"/>
      <c r="G159" s="438"/>
      <c r="H159" s="438"/>
      <c r="I159" s="438"/>
      <c r="J159" s="438"/>
      <c r="K159" s="438"/>
      <c r="L159" s="438"/>
      <c r="M159" s="438"/>
      <c r="N159" s="438"/>
      <c r="O159" s="423">
        <f t="shared" si="14"/>
        <v>0</v>
      </c>
      <c r="P159" s="423"/>
      <c r="Q159" s="423"/>
      <c r="R159" s="423"/>
      <c r="S159" s="423"/>
      <c r="T159" s="423">
        <f t="shared" si="15"/>
        <v>0</v>
      </c>
      <c r="U159" s="423">
        <f t="shared" si="16"/>
        <v>0</v>
      </c>
      <c r="V159" s="439"/>
    </row>
    <row r="160" spans="1:25" ht="23.25" x14ac:dyDescent="0.5">
      <c r="A160" s="434">
        <v>53050010</v>
      </c>
      <c r="B160" s="440"/>
      <c r="C160" s="436"/>
      <c r="D160" s="436" t="s">
        <v>193</v>
      </c>
      <c r="E160" s="437"/>
      <c r="F160" s="438"/>
      <c r="G160" s="438"/>
      <c r="H160" s="438"/>
      <c r="I160" s="438"/>
      <c r="J160" s="438"/>
      <c r="K160" s="438"/>
      <c r="L160" s="438"/>
      <c r="M160" s="438"/>
      <c r="N160" s="438"/>
      <c r="O160" s="423">
        <f t="shared" si="14"/>
        <v>0</v>
      </c>
      <c r="P160" s="423"/>
      <c r="Q160" s="423"/>
      <c r="R160" s="423"/>
      <c r="S160" s="423"/>
      <c r="T160" s="423">
        <f t="shared" si="15"/>
        <v>0</v>
      </c>
      <c r="U160" s="423">
        <f t="shared" si="16"/>
        <v>0</v>
      </c>
      <c r="V160" s="457"/>
    </row>
    <row r="161" spans="1:31" ht="23.25" x14ac:dyDescent="0.5">
      <c r="A161" s="434">
        <v>53050020</v>
      </c>
      <c r="B161" s="440"/>
      <c r="C161" s="436"/>
      <c r="D161" s="436" t="s">
        <v>194</v>
      </c>
      <c r="E161" s="437"/>
      <c r="F161" s="438"/>
      <c r="G161" s="438"/>
      <c r="H161" s="438"/>
      <c r="I161" s="438"/>
      <c r="J161" s="438"/>
      <c r="K161" s="438"/>
      <c r="L161" s="438"/>
      <c r="M161" s="438"/>
      <c r="N161" s="438"/>
      <c r="O161" s="423">
        <f t="shared" si="14"/>
        <v>0</v>
      </c>
      <c r="P161" s="423"/>
      <c r="Q161" s="423"/>
      <c r="R161" s="423"/>
      <c r="S161" s="423"/>
      <c r="T161" s="423">
        <f t="shared" si="15"/>
        <v>0</v>
      </c>
      <c r="U161" s="423">
        <f t="shared" si="16"/>
        <v>0</v>
      </c>
      <c r="V161" s="457"/>
    </row>
    <row r="162" spans="1:31" ht="23.25" x14ac:dyDescent="0.5">
      <c r="A162" s="447"/>
      <c r="B162" s="458"/>
      <c r="C162" s="454" t="s">
        <v>943</v>
      </c>
      <c r="D162" s="449"/>
      <c r="E162" s="450"/>
      <c r="F162" s="455"/>
      <c r="G162" s="455"/>
      <c r="H162" s="455"/>
      <c r="I162" s="455"/>
      <c r="J162" s="455"/>
      <c r="K162" s="455"/>
      <c r="L162" s="455"/>
      <c r="M162" s="455"/>
      <c r="N162" s="455"/>
      <c r="O162" s="423">
        <f t="shared" si="14"/>
        <v>0</v>
      </c>
      <c r="P162" s="423"/>
      <c r="Q162" s="423"/>
      <c r="R162" s="423"/>
      <c r="S162" s="423"/>
      <c r="T162" s="423">
        <f t="shared" si="15"/>
        <v>0</v>
      </c>
      <c r="U162" s="423">
        <f t="shared" si="16"/>
        <v>0</v>
      </c>
      <c r="V162" s="439"/>
    </row>
    <row r="163" spans="1:31" ht="23.25" x14ac:dyDescent="0.5">
      <c r="A163" s="434">
        <v>53051010</v>
      </c>
      <c r="B163" s="440"/>
      <c r="C163" s="436"/>
      <c r="D163" s="436" t="s">
        <v>195</v>
      </c>
      <c r="E163" s="437"/>
      <c r="F163" s="438"/>
      <c r="G163" s="438"/>
      <c r="H163" s="438"/>
      <c r="I163" s="438">
        <v>1776000</v>
      </c>
      <c r="J163" s="438"/>
      <c r="K163" s="438"/>
      <c r="L163" s="438"/>
      <c r="M163" s="438"/>
      <c r="N163" s="438"/>
      <c r="O163" s="423">
        <f t="shared" si="14"/>
        <v>1776000</v>
      </c>
      <c r="P163" s="423"/>
      <c r="Q163" s="423"/>
      <c r="R163" s="423"/>
      <c r="S163" s="423"/>
      <c r="T163" s="423">
        <f t="shared" si="15"/>
        <v>0</v>
      </c>
      <c r="U163" s="423">
        <f t="shared" si="16"/>
        <v>1776000</v>
      </c>
      <c r="V163" s="457"/>
      <c r="Z163" s="677"/>
    </row>
    <row r="164" spans="1:31" ht="23.25" x14ac:dyDescent="0.5">
      <c r="A164" s="533">
        <v>53051020</v>
      </c>
      <c r="B164" s="541"/>
      <c r="C164" s="536"/>
      <c r="D164" s="536" t="s">
        <v>196</v>
      </c>
      <c r="E164" s="537"/>
      <c r="F164" s="538"/>
      <c r="G164" s="538"/>
      <c r="H164" s="538"/>
      <c r="I164" s="538"/>
      <c r="J164" s="538"/>
      <c r="K164" s="538"/>
      <c r="L164" s="538"/>
      <c r="M164" s="538"/>
      <c r="N164" s="538"/>
      <c r="O164" s="539">
        <f t="shared" si="14"/>
        <v>0</v>
      </c>
      <c r="P164" s="539"/>
      <c r="Q164" s="539"/>
      <c r="R164" s="539"/>
      <c r="S164" s="539"/>
      <c r="T164" s="539">
        <f t="shared" si="15"/>
        <v>0</v>
      </c>
      <c r="U164" s="539">
        <f t="shared" si="16"/>
        <v>0</v>
      </c>
      <c r="V164" s="557" t="s">
        <v>298</v>
      </c>
    </row>
    <row r="165" spans="1:31" s="619" customFormat="1" ht="23.25" x14ac:dyDescent="0.5">
      <c r="A165" s="614">
        <v>53051030</v>
      </c>
      <c r="B165" s="622"/>
      <c r="C165" s="615"/>
      <c r="D165" s="615" t="s">
        <v>197</v>
      </c>
      <c r="E165" s="616"/>
      <c r="F165" s="617"/>
      <c r="G165" s="617"/>
      <c r="H165" s="617"/>
      <c r="I165" s="617">
        <v>300000</v>
      </c>
      <c r="J165" s="617"/>
      <c r="K165" s="617"/>
      <c r="L165" s="617"/>
      <c r="M165" s="617"/>
      <c r="N165" s="617"/>
      <c r="O165" s="618">
        <f t="shared" si="14"/>
        <v>300000</v>
      </c>
      <c r="P165" s="618"/>
      <c r="Q165" s="618"/>
      <c r="R165" s="618"/>
      <c r="S165" s="618"/>
      <c r="T165" s="618">
        <f t="shared" si="15"/>
        <v>0</v>
      </c>
      <c r="U165" s="618">
        <f t="shared" si="16"/>
        <v>300000</v>
      </c>
      <c r="V165" s="623"/>
      <c r="X165" s="614">
        <v>53051030</v>
      </c>
      <c r="Y165" s="622"/>
      <c r="Z165" s="615"/>
      <c r="AA165" s="615" t="s">
        <v>197</v>
      </c>
      <c r="AB165" s="616"/>
      <c r="AE165" s="624">
        <v>300000</v>
      </c>
    </row>
    <row r="166" spans="1:31" ht="23.25" x14ac:dyDescent="0.5">
      <c r="A166" s="434">
        <v>53051040</v>
      </c>
      <c r="B166" s="440"/>
      <c r="C166" s="436"/>
      <c r="D166" s="436" t="s">
        <v>198</v>
      </c>
      <c r="E166" s="437"/>
      <c r="F166" s="438"/>
      <c r="G166" s="438"/>
      <c r="H166" s="438"/>
      <c r="I166" s="438"/>
      <c r="J166" s="438">
        <v>940000</v>
      </c>
      <c r="K166" s="438"/>
      <c r="L166" s="438"/>
      <c r="M166" s="438"/>
      <c r="N166" s="438"/>
      <c r="O166" s="423">
        <f t="shared" si="14"/>
        <v>940000</v>
      </c>
      <c r="P166" s="423"/>
      <c r="Q166" s="423"/>
      <c r="R166" s="423"/>
      <c r="S166" s="423"/>
      <c r="T166" s="423">
        <f t="shared" si="15"/>
        <v>0</v>
      </c>
      <c r="U166" s="423">
        <f t="shared" si="16"/>
        <v>940000</v>
      </c>
      <c r="V166" s="457"/>
      <c r="W166" s="644" t="s">
        <v>2389</v>
      </c>
      <c r="X166" s="679">
        <v>440000</v>
      </c>
      <c r="Y166" s="603">
        <v>940000</v>
      </c>
    </row>
    <row r="167" spans="1:31" ht="23.25" x14ac:dyDescent="0.5">
      <c r="A167" s="434">
        <v>53051050</v>
      </c>
      <c r="B167" s="440"/>
      <c r="C167" s="436"/>
      <c r="D167" s="436" t="s">
        <v>199</v>
      </c>
      <c r="E167" s="437"/>
      <c r="F167" s="438"/>
      <c r="G167" s="438"/>
      <c r="H167" s="438"/>
      <c r="I167" s="438"/>
      <c r="J167" s="438">
        <v>1000000</v>
      </c>
      <c r="K167" s="438"/>
      <c r="L167" s="438"/>
      <c r="M167" s="438"/>
      <c r="N167" s="438"/>
      <c r="O167" s="423">
        <v>1400000</v>
      </c>
      <c r="P167" s="423"/>
      <c r="Q167" s="423"/>
      <c r="R167" s="423"/>
      <c r="S167" s="423"/>
      <c r="T167" s="423">
        <f t="shared" si="15"/>
        <v>0</v>
      </c>
      <c r="U167" s="423">
        <f t="shared" si="16"/>
        <v>1400000</v>
      </c>
      <c r="V167" s="457"/>
      <c r="W167" s="644" t="s">
        <v>2389</v>
      </c>
      <c r="X167" s="679">
        <v>400000</v>
      </c>
      <c r="Y167" s="603">
        <v>1400000</v>
      </c>
    </row>
    <row r="168" spans="1:31" s="619" customFormat="1" ht="23.25" x14ac:dyDescent="0.5">
      <c r="A168" s="614">
        <v>53051060</v>
      </c>
      <c r="B168" s="622"/>
      <c r="C168" s="615"/>
      <c r="D168" s="615" t="s">
        <v>200</v>
      </c>
      <c r="E168" s="616"/>
      <c r="F168" s="617">
        <v>86000</v>
      </c>
      <c r="G168" s="617"/>
      <c r="H168" s="617"/>
      <c r="I168" s="617"/>
      <c r="J168" s="617"/>
      <c r="K168" s="617"/>
      <c r="L168" s="617"/>
      <c r="M168" s="617"/>
      <c r="N168" s="617"/>
      <c r="O168" s="618">
        <f t="shared" si="14"/>
        <v>86000</v>
      </c>
      <c r="P168" s="618"/>
      <c r="Q168" s="618"/>
      <c r="R168" s="618"/>
      <c r="S168" s="618"/>
      <c r="T168" s="618">
        <f t="shared" si="15"/>
        <v>0</v>
      </c>
      <c r="U168" s="618">
        <f t="shared" si="16"/>
        <v>86000</v>
      </c>
      <c r="V168" s="623"/>
      <c r="X168" s="619">
        <v>53051060</v>
      </c>
      <c r="AA168" s="619" t="s">
        <v>200</v>
      </c>
      <c r="AC168" s="619">
        <v>86000</v>
      </c>
      <c r="AE168" s="620" t="s">
        <v>2383</v>
      </c>
    </row>
    <row r="169" spans="1:31" ht="23.25" x14ac:dyDescent="0.5">
      <c r="A169" s="533">
        <v>53051070</v>
      </c>
      <c r="B169" s="541"/>
      <c r="C169" s="536"/>
      <c r="D169" s="536" t="s">
        <v>201</v>
      </c>
      <c r="E169" s="537"/>
      <c r="F169" s="538"/>
      <c r="G169" s="538"/>
      <c r="H169" s="538"/>
      <c r="I169" s="538"/>
      <c r="J169" s="538"/>
      <c r="K169" s="538"/>
      <c r="L169" s="538"/>
      <c r="M169" s="538"/>
      <c r="N169" s="538"/>
      <c r="O169" s="539">
        <f t="shared" si="14"/>
        <v>0</v>
      </c>
      <c r="P169" s="539"/>
      <c r="Q169" s="539"/>
      <c r="R169" s="539"/>
      <c r="S169" s="539"/>
      <c r="T169" s="539">
        <f t="shared" si="15"/>
        <v>0</v>
      </c>
      <c r="U169" s="539">
        <f t="shared" si="16"/>
        <v>0</v>
      </c>
      <c r="V169" s="540" t="s">
        <v>298</v>
      </c>
    </row>
    <row r="170" spans="1:31" ht="23.25" x14ac:dyDescent="0.5">
      <c r="A170" s="533">
        <v>53051080</v>
      </c>
      <c r="B170" s="541"/>
      <c r="C170" s="536"/>
      <c r="D170" s="536" t="s">
        <v>202</v>
      </c>
      <c r="E170" s="537"/>
      <c r="F170" s="538"/>
      <c r="G170" s="538"/>
      <c r="H170" s="538"/>
      <c r="I170" s="538"/>
      <c r="J170" s="538"/>
      <c r="K170" s="538"/>
      <c r="L170" s="538"/>
      <c r="M170" s="538"/>
      <c r="N170" s="538"/>
      <c r="O170" s="539">
        <f t="shared" si="14"/>
        <v>0</v>
      </c>
      <c r="P170" s="539"/>
      <c r="Q170" s="539"/>
      <c r="R170" s="539"/>
      <c r="S170" s="539"/>
      <c r="T170" s="539">
        <f t="shared" si="15"/>
        <v>0</v>
      </c>
      <c r="U170" s="539">
        <f t="shared" si="16"/>
        <v>0</v>
      </c>
      <c r="V170" s="540" t="s">
        <v>298</v>
      </c>
    </row>
    <row r="171" spans="1:31" ht="23.25" x14ac:dyDescent="0.5">
      <c r="A171" s="434">
        <v>53051090</v>
      </c>
      <c r="B171" s="440"/>
      <c r="C171" s="436"/>
      <c r="D171" s="436" t="s">
        <v>203</v>
      </c>
      <c r="E171" s="437"/>
      <c r="F171" s="438"/>
      <c r="G171" s="438"/>
      <c r="H171" s="438">
        <v>3000</v>
      </c>
      <c r="I171" s="438">
        <v>50000</v>
      </c>
      <c r="J171" s="438">
        <v>74000</v>
      </c>
      <c r="K171" s="438"/>
      <c r="L171" s="438">
        <v>10000</v>
      </c>
      <c r="M171" s="438"/>
      <c r="N171" s="438"/>
      <c r="O171" s="423">
        <f t="shared" si="14"/>
        <v>137000</v>
      </c>
      <c r="P171" s="423"/>
      <c r="Q171" s="423"/>
      <c r="R171" s="423"/>
      <c r="S171" s="423"/>
      <c r="T171" s="423">
        <f t="shared" si="15"/>
        <v>0</v>
      </c>
      <c r="U171" s="423">
        <f t="shared" si="16"/>
        <v>137000</v>
      </c>
      <c r="V171" s="457"/>
      <c r="W171" s="644" t="s">
        <v>2389</v>
      </c>
      <c r="X171" s="679">
        <v>32000</v>
      </c>
      <c r="Y171" s="603">
        <v>137000</v>
      </c>
    </row>
    <row r="172" spans="1:31" ht="23.25" x14ac:dyDescent="0.5">
      <c r="A172" s="434">
        <v>53051100</v>
      </c>
      <c r="B172" s="440"/>
      <c r="C172" s="436"/>
      <c r="D172" s="436" t="s">
        <v>204</v>
      </c>
      <c r="E172" s="437"/>
      <c r="F172" s="438"/>
      <c r="G172" s="438"/>
      <c r="H172" s="438"/>
      <c r="I172" s="438"/>
      <c r="J172" s="438">
        <v>50000</v>
      </c>
      <c r="K172" s="438"/>
      <c r="L172" s="438"/>
      <c r="M172" s="438"/>
      <c r="N172" s="438"/>
      <c r="O172" s="423">
        <f t="shared" si="14"/>
        <v>50000</v>
      </c>
      <c r="P172" s="423"/>
      <c r="Q172" s="423"/>
      <c r="R172" s="423"/>
      <c r="S172" s="423"/>
      <c r="T172" s="423">
        <f t="shared" si="15"/>
        <v>0</v>
      </c>
      <c r="U172" s="423">
        <f t="shared" si="16"/>
        <v>50000</v>
      </c>
      <c r="V172" s="457"/>
    </row>
    <row r="173" spans="1:31" ht="23.25" x14ac:dyDescent="0.5">
      <c r="A173" s="533">
        <v>53051110</v>
      </c>
      <c r="B173" s="541"/>
      <c r="C173" s="536"/>
      <c r="D173" s="536" t="s">
        <v>205</v>
      </c>
      <c r="E173" s="537"/>
      <c r="F173" s="538"/>
      <c r="G173" s="538"/>
      <c r="H173" s="538"/>
      <c r="I173" s="538"/>
      <c r="J173" s="538"/>
      <c r="K173" s="538"/>
      <c r="L173" s="538"/>
      <c r="M173" s="538"/>
      <c r="N173" s="538"/>
      <c r="O173" s="539">
        <f t="shared" si="14"/>
        <v>0</v>
      </c>
      <c r="P173" s="539"/>
      <c r="Q173" s="539"/>
      <c r="R173" s="539"/>
      <c r="S173" s="539"/>
      <c r="T173" s="539">
        <f t="shared" si="15"/>
        <v>0</v>
      </c>
      <c r="U173" s="539">
        <f t="shared" si="16"/>
        <v>0</v>
      </c>
      <c r="V173" s="540" t="s">
        <v>298</v>
      </c>
    </row>
    <row r="174" spans="1:31" ht="23.25" x14ac:dyDescent="0.5">
      <c r="A174" s="434">
        <v>53051120</v>
      </c>
      <c r="B174" s="440"/>
      <c r="C174" s="436"/>
      <c r="D174" s="436" t="s">
        <v>206</v>
      </c>
      <c r="E174" s="437"/>
      <c r="F174" s="438"/>
      <c r="G174" s="438"/>
      <c r="H174" s="438"/>
      <c r="I174" s="438"/>
      <c r="J174" s="438"/>
      <c r="K174" s="438"/>
      <c r="L174" s="438"/>
      <c r="M174" s="438"/>
      <c r="N174" s="438"/>
      <c r="O174" s="423">
        <f t="shared" si="14"/>
        <v>0</v>
      </c>
      <c r="P174" s="423"/>
      <c r="Q174" s="423"/>
      <c r="R174" s="423"/>
      <c r="S174" s="423"/>
      <c r="T174" s="423">
        <f t="shared" si="15"/>
        <v>0</v>
      </c>
      <c r="U174" s="423">
        <f t="shared" si="16"/>
        <v>0</v>
      </c>
      <c r="V174" s="457"/>
    </row>
    <row r="175" spans="1:31" ht="23.25" x14ac:dyDescent="0.5">
      <c r="A175" s="533">
        <v>53051510</v>
      </c>
      <c r="B175" s="541"/>
      <c r="C175" s="536"/>
      <c r="D175" s="536" t="s">
        <v>207</v>
      </c>
      <c r="E175" s="537"/>
      <c r="F175" s="538"/>
      <c r="G175" s="538"/>
      <c r="H175" s="538"/>
      <c r="I175" s="538"/>
      <c r="J175" s="538"/>
      <c r="K175" s="538"/>
      <c r="L175" s="538"/>
      <c r="M175" s="538"/>
      <c r="N175" s="538"/>
      <c r="O175" s="539">
        <f t="shared" si="14"/>
        <v>0</v>
      </c>
      <c r="P175" s="539"/>
      <c r="Q175" s="539"/>
      <c r="R175" s="539"/>
      <c r="S175" s="539"/>
      <c r="T175" s="539">
        <f t="shared" si="15"/>
        <v>0</v>
      </c>
      <c r="U175" s="539">
        <f t="shared" si="16"/>
        <v>0</v>
      </c>
      <c r="V175" s="540" t="s">
        <v>298</v>
      </c>
    </row>
    <row r="176" spans="1:31" ht="23.25" x14ac:dyDescent="0.5">
      <c r="A176" s="533">
        <v>53051520</v>
      </c>
      <c r="B176" s="541"/>
      <c r="C176" s="536"/>
      <c r="D176" s="536" t="s">
        <v>208</v>
      </c>
      <c r="E176" s="537"/>
      <c r="F176" s="538"/>
      <c r="G176" s="538"/>
      <c r="H176" s="538"/>
      <c r="I176" s="538"/>
      <c r="J176" s="538"/>
      <c r="K176" s="538"/>
      <c r="L176" s="538"/>
      <c r="M176" s="538"/>
      <c r="N176" s="538"/>
      <c r="O176" s="539">
        <f t="shared" si="14"/>
        <v>0</v>
      </c>
      <c r="P176" s="539"/>
      <c r="Q176" s="539"/>
      <c r="R176" s="539"/>
      <c r="S176" s="539"/>
      <c r="T176" s="539">
        <f t="shared" si="15"/>
        <v>0</v>
      </c>
      <c r="U176" s="539">
        <f t="shared" si="16"/>
        <v>0</v>
      </c>
      <c r="V176" s="540" t="s">
        <v>298</v>
      </c>
    </row>
    <row r="177" spans="1:23" ht="23.25" x14ac:dyDescent="0.5">
      <c r="A177" s="434">
        <v>53051990</v>
      </c>
      <c r="B177" s="440"/>
      <c r="C177" s="436"/>
      <c r="D177" s="437" t="s">
        <v>209</v>
      </c>
      <c r="E177" s="437"/>
      <c r="F177" s="438"/>
      <c r="G177" s="438"/>
      <c r="H177" s="438"/>
      <c r="I177" s="438"/>
      <c r="J177" s="438">
        <v>20000</v>
      </c>
      <c r="K177" s="438">
        <v>20000</v>
      </c>
      <c r="L177" s="438"/>
      <c r="M177" s="438"/>
      <c r="N177" s="438"/>
      <c r="O177" s="423">
        <f t="shared" si="14"/>
        <v>40000</v>
      </c>
      <c r="P177" s="423"/>
      <c r="Q177" s="423"/>
      <c r="R177" s="423"/>
      <c r="S177" s="423"/>
      <c r="T177" s="423">
        <f t="shared" si="15"/>
        <v>0</v>
      </c>
      <c r="U177" s="423">
        <f t="shared" si="16"/>
        <v>40000</v>
      </c>
      <c r="V177" s="457"/>
      <c r="W177" s="644" t="s">
        <v>2389</v>
      </c>
    </row>
    <row r="178" spans="1:23" ht="23.25" x14ac:dyDescent="0.5">
      <c r="A178" s="447"/>
      <c r="B178" s="458"/>
      <c r="C178" s="454" t="s">
        <v>944</v>
      </c>
      <c r="D178" s="449"/>
      <c r="E178" s="450"/>
      <c r="F178" s="455"/>
      <c r="G178" s="455"/>
      <c r="H178" s="455"/>
      <c r="I178" s="455"/>
      <c r="J178" s="455"/>
      <c r="K178" s="455"/>
      <c r="L178" s="455"/>
      <c r="M178" s="455"/>
      <c r="N178" s="455"/>
      <c r="O178" s="423">
        <f t="shared" si="14"/>
        <v>0</v>
      </c>
      <c r="P178" s="423"/>
      <c r="Q178" s="423"/>
      <c r="R178" s="423"/>
      <c r="S178" s="423"/>
      <c r="T178" s="423">
        <f t="shared" si="15"/>
        <v>0</v>
      </c>
      <c r="U178" s="423">
        <f t="shared" si="16"/>
        <v>0</v>
      </c>
      <c r="V178" s="439"/>
    </row>
    <row r="179" spans="1:23" ht="23.25" x14ac:dyDescent="0.5">
      <c r="A179" s="533">
        <v>53052010</v>
      </c>
      <c r="B179" s="541"/>
      <c r="C179" s="535"/>
      <c r="D179" s="536" t="s">
        <v>210</v>
      </c>
      <c r="E179" s="537"/>
      <c r="F179" s="538"/>
      <c r="G179" s="538"/>
      <c r="H179" s="538"/>
      <c r="I179" s="538"/>
      <c r="J179" s="538"/>
      <c r="K179" s="538"/>
      <c r="L179" s="538"/>
      <c r="M179" s="538"/>
      <c r="N179" s="538"/>
      <c r="O179" s="539">
        <f t="shared" si="14"/>
        <v>0</v>
      </c>
      <c r="P179" s="539"/>
      <c r="Q179" s="539"/>
      <c r="R179" s="539"/>
      <c r="S179" s="539"/>
      <c r="T179" s="539">
        <f t="shared" si="15"/>
        <v>0</v>
      </c>
      <c r="U179" s="539">
        <f t="shared" si="16"/>
        <v>0</v>
      </c>
      <c r="V179" s="540" t="s">
        <v>298</v>
      </c>
    </row>
    <row r="180" spans="1:23" ht="23.25" x14ac:dyDescent="0.5">
      <c r="A180" s="533">
        <v>53052020</v>
      </c>
      <c r="B180" s="541"/>
      <c r="C180" s="536"/>
      <c r="D180" s="536" t="s">
        <v>211</v>
      </c>
      <c r="E180" s="537"/>
      <c r="F180" s="538"/>
      <c r="G180" s="538"/>
      <c r="H180" s="538"/>
      <c r="I180" s="538"/>
      <c r="J180" s="538"/>
      <c r="K180" s="538"/>
      <c r="L180" s="538"/>
      <c r="M180" s="538"/>
      <c r="N180" s="538"/>
      <c r="O180" s="539">
        <f t="shared" si="14"/>
        <v>0</v>
      </c>
      <c r="P180" s="539"/>
      <c r="Q180" s="539"/>
      <c r="R180" s="539"/>
      <c r="S180" s="539"/>
      <c r="T180" s="539">
        <f t="shared" si="15"/>
        <v>0</v>
      </c>
      <c r="U180" s="539">
        <f t="shared" si="16"/>
        <v>0</v>
      </c>
      <c r="V180" s="540" t="s">
        <v>298</v>
      </c>
    </row>
    <row r="181" spans="1:23" ht="23.25" x14ac:dyDescent="0.5">
      <c r="A181" s="533">
        <v>53052030</v>
      </c>
      <c r="B181" s="541"/>
      <c r="C181" s="536"/>
      <c r="D181" s="537" t="s">
        <v>212</v>
      </c>
      <c r="E181" s="537"/>
      <c r="F181" s="538"/>
      <c r="G181" s="538"/>
      <c r="H181" s="538"/>
      <c r="I181" s="538"/>
      <c r="J181" s="538"/>
      <c r="K181" s="538"/>
      <c r="L181" s="538"/>
      <c r="M181" s="538"/>
      <c r="N181" s="538"/>
      <c r="O181" s="539">
        <f t="shared" si="14"/>
        <v>0</v>
      </c>
      <c r="P181" s="539"/>
      <c r="Q181" s="539"/>
      <c r="R181" s="539"/>
      <c r="S181" s="539"/>
      <c r="T181" s="539">
        <f t="shared" si="15"/>
        <v>0</v>
      </c>
      <c r="U181" s="539">
        <f t="shared" si="16"/>
        <v>0</v>
      </c>
      <c r="V181" s="540" t="s">
        <v>298</v>
      </c>
    </row>
    <row r="182" spans="1:23" ht="23.25" x14ac:dyDescent="0.5">
      <c r="A182" s="533">
        <v>53052040</v>
      </c>
      <c r="B182" s="541"/>
      <c r="C182" s="536"/>
      <c r="D182" s="536" t="s">
        <v>213</v>
      </c>
      <c r="E182" s="537"/>
      <c r="F182" s="538"/>
      <c r="G182" s="538"/>
      <c r="H182" s="538"/>
      <c r="I182" s="538"/>
      <c r="J182" s="538"/>
      <c r="K182" s="538"/>
      <c r="L182" s="538"/>
      <c r="M182" s="538"/>
      <c r="N182" s="538"/>
      <c r="O182" s="539">
        <f t="shared" si="14"/>
        <v>0</v>
      </c>
      <c r="P182" s="539"/>
      <c r="Q182" s="539"/>
      <c r="R182" s="539"/>
      <c r="S182" s="539"/>
      <c r="T182" s="539">
        <f t="shared" si="15"/>
        <v>0</v>
      </c>
      <c r="U182" s="539">
        <f t="shared" si="16"/>
        <v>0</v>
      </c>
      <c r="V182" s="540" t="s">
        <v>298</v>
      </c>
    </row>
    <row r="183" spans="1:23" ht="23.25" x14ac:dyDescent="0.5">
      <c r="A183" s="547">
        <v>53052050</v>
      </c>
      <c r="B183" s="548"/>
      <c r="C183" s="549"/>
      <c r="D183" s="549" t="s">
        <v>214</v>
      </c>
      <c r="E183" s="550"/>
      <c r="F183" s="551"/>
      <c r="G183" s="551"/>
      <c r="H183" s="551"/>
      <c r="I183" s="551"/>
      <c r="J183" s="551"/>
      <c r="K183" s="551"/>
      <c r="L183" s="551"/>
      <c r="M183" s="551"/>
      <c r="N183" s="551"/>
      <c r="O183" s="539">
        <f t="shared" si="14"/>
        <v>0</v>
      </c>
      <c r="P183" s="539"/>
      <c r="Q183" s="539"/>
      <c r="R183" s="539"/>
      <c r="S183" s="539"/>
      <c r="T183" s="539">
        <f t="shared" si="15"/>
        <v>0</v>
      </c>
      <c r="U183" s="539">
        <f t="shared" si="16"/>
        <v>0</v>
      </c>
      <c r="V183" s="540" t="s">
        <v>298</v>
      </c>
    </row>
    <row r="184" spans="1:23" ht="23.25" x14ac:dyDescent="0.5">
      <c r="A184" s="547">
        <v>53052060</v>
      </c>
      <c r="B184" s="548"/>
      <c r="C184" s="549"/>
      <c r="D184" s="549" t="s">
        <v>215</v>
      </c>
      <c r="E184" s="550"/>
      <c r="F184" s="551"/>
      <c r="G184" s="551"/>
      <c r="H184" s="551"/>
      <c r="I184" s="551"/>
      <c r="J184" s="551"/>
      <c r="K184" s="551"/>
      <c r="L184" s="551"/>
      <c r="M184" s="551"/>
      <c r="N184" s="551"/>
      <c r="O184" s="539">
        <f t="shared" si="14"/>
        <v>0</v>
      </c>
      <c r="P184" s="539"/>
      <c r="Q184" s="539"/>
      <c r="R184" s="539"/>
      <c r="S184" s="539"/>
      <c r="T184" s="539">
        <f t="shared" si="15"/>
        <v>0</v>
      </c>
      <c r="U184" s="539">
        <f t="shared" si="16"/>
        <v>0</v>
      </c>
      <c r="V184" s="540" t="s">
        <v>298</v>
      </c>
    </row>
    <row r="185" spans="1:23" ht="23.25" x14ac:dyDescent="0.5">
      <c r="A185" s="547">
        <v>53052070</v>
      </c>
      <c r="B185" s="548"/>
      <c r="C185" s="549"/>
      <c r="D185" s="549" t="s">
        <v>216</v>
      </c>
      <c r="E185" s="550"/>
      <c r="F185" s="551"/>
      <c r="G185" s="551"/>
      <c r="H185" s="551"/>
      <c r="I185" s="551"/>
      <c r="J185" s="551"/>
      <c r="K185" s="551"/>
      <c r="L185" s="551"/>
      <c r="M185" s="551"/>
      <c r="N185" s="551"/>
      <c r="O185" s="539">
        <f t="shared" si="14"/>
        <v>0</v>
      </c>
      <c r="P185" s="539"/>
      <c r="Q185" s="539"/>
      <c r="R185" s="539"/>
      <c r="S185" s="539"/>
      <c r="T185" s="539">
        <f t="shared" si="15"/>
        <v>0</v>
      </c>
      <c r="U185" s="539">
        <f t="shared" si="16"/>
        <v>0</v>
      </c>
      <c r="V185" s="540" t="s">
        <v>298</v>
      </c>
    </row>
    <row r="186" spans="1:23" ht="23.25" x14ac:dyDescent="0.5">
      <c r="A186" s="547">
        <v>53052080</v>
      </c>
      <c r="B186" s="548"/>
      <c r="C186" s="549"/>
      <c r="D186" s="549" t="s">
        <v>217</v>
      </c>
      <c r="E186" s="550"/>
      <c r="F186" s="551"/>
      <c r="G186" s="551"/>
      <c r="H186" s="551"/>
      <c r="I186" s="551"/>
      <c r="J186" s="551"/>
      <c r="K186" s="551"/>
      <c r="L186" s="551"/>
      <c r="M186" s="551"/>
      <c r="N186" s="551"/>
      <c r="O186" s="539">
        <f t="shared" si="14"/>
        <v>0</v>
      </c>
      <c r="P186" s="539"/>
      <c r="Q186" s="539"/>
      <c r="R186" s="539"/>
      <c r="S186" s="539"/>
      <c r="T186" s="539">
        <f t="shared" si="15"/>
        <v>0</v>
      </c>
      <c r="U186" s="539">
        <f t="shared" si="16"/>
        <v>0</v>
      </c>
      <c r="V186" s="540" t="s">
        <v>298</v>
      </c>
    </row>
    <row r="187" spans="1:23" ht="23.25" x14ac:dyDescent="0.5">
      <c r="A187" s="447"/>
      <c r="B187" s="448" t="s">
        <v>945</v>
      </c>
      <c r="C187" s="449"/>
      <c r="D187" s="449"/>
      <c r="E187" s="450"/>
      <c r="F187" s="455"/>
      <c r="G187" s="455"/>
      <c r="H187" s="455"/>
      <c r="I187" s="455"/>
      <c r="J187" s="455"/>
      <c r="K187" s="455"/>
      <c r="L187" s="455"/>
      <c r="M187" s="455"/>
      <c r="N187" s="455"/>
      <c r="O187" s="423">
        <f t="shared" si="14"/>
        <v>0</v>
      </c>
      <c r="P187" s="423"/>
      <c r="Q187" s="423"/>
      <c r="R187" s="423"/>
      <c r="S187" s="423"/>
      <c r="T187" s="423">
        <f t="shared" si="15"/>
        <v>0</v>
      </c>
      <c r="U187" s="423">
        <f t="shared" si="16"/>
        <v>0</v>
      </c>
      <c r="V187" s="439"/>
    </row>
    <row r="188" spans="1:23" ht="23.25" x14ac:dyDescent="0.5">
      <c r="A188" s="447"/>
      <c r="B188" s="458"/>
      <c r="C188" s="454" t="s">
        <v>946</v>
      </c>
      <c r="D188" s="449"/>
      <c r="E188" s="450"/>
      <c r="F188" s="455"/>
      <c r="G188" s="455"/>
      <c r="H188" s="455"/>
      <c r="I188" s="455"/>
      <c r="J188" s="455"/>
      <c r="K188" s="455"/>
      <c r="L188" s="455"/>
      <c r="M188" s="455"/>
      <c r="N188" s="455"/>
      <c r="O188" s="423">
        <f t="shared" si="14"/>
        <v>0</v>
      </c>
      <c r="P188" s="423"/>
      <c r="Q188" s="423"/>
      <c r="R188" s="423"/>
      <c r="S188" s="423"/>
      <c r="T188" s="423">
        <f t="shared" si="15"/>
        <v>0</v>
      </c>
      <c r="U188" s="423">
        <f t="shared" si="16"/>
        <v>0</v>
      </c>
      <c r="V188" s="439"/>
    </row>
    <row r="189" spans="1:23" ht="23.25" x14ac:dyDescent="0.5">
      <c r="A189" s="533">
        <v>53060010</v>
      </c>
      <c r="B189" s="541"/>
      <c r="C189" s="535"/>
      <c r="D189" s="536" t="s">
        <v>218</v>
      </c>
      <c r="E189" s="537"/>
      <c r="F189" s="538"/>
      <c r="G189" s="538"/>
      <c r="H189" s="538"/>
      <c r="I189" s="538"/>
      <c r="J189" s="538"/>
      <c r="K189" s="538"/>
      <c r="L189" s="538"/>
      <c r="M189" s="538"/>
      <c r="N189" s="538"/>
      <c r="O189" s="539">
        <f t="shared" si="14"/>
        <v>0</v>
      </c>
      <c r="P189" s="539"/>
      <c r="Q189" s="539"/>
      <c r="R189" s="539"/>
      <c r="S189" s="539"/>
      <c r="T189" s="539">
        <f t="shared" si="15"/>
        <v>0</v>
      </c>
      <c r="U189" s="539">
        <f t="shared" si="16"/>
        <v>0</v>
      </c>
      <c r="V189" s="540" t="s">
        <v>298</v>
      </c>
    </row>
    <row r="190" spans="1:23" ht="23.25" x14ac:dyDescent="0.5">
      <c r="A190" s="533">
        <v>53060020</v>
      </c>
      <c r="B190" s="541"/>
      <c r="C190" s="536"/>
      <c r="D190" s="536" t="s">
        <v>219</v>
      </c>
      <c r="E190" s="537"/>
      <c r="F190" s="538"/>
      <c r="G190" s="538"/>
      <c r="H190" s="538"/>
      <c r="I190" s="538"/>
      <c r="J190" s="538"/>
      <c r="K190" s="538"/>
      <c r="L190" s="538"/>
      <c r="M190" s="538"/>
      <c r="N190" s="538"/>
      <c r="O190" s="539">
        <f t="shared" si="14"/>
        <v>0</v>
      </c>
      <c r="P190" s="539"/>
      <c r="Q190" s="539"/>
      <c r="R190" s="539"/>
      <c r="S190" s="539"/>
      <c r="T190" s="539">
        <f t="shared" si="15"/>
        <v>0</v>
      </c>
      <c r="U190" s="539">
        <f t="shared" si="16"/>
        <v>0</v>
      </c>
      <c r="V190" s="540" t="s">
        <v>298</v>
      </c>
    </row>
    <row r="191" spans="1:23" ht="23.25" x14ac:dyDescent="0.5">
      <c r="A191" s="447"/>
      <c r="B191" s="458"/>
      <c r="C191" s="454" t="s">
        <v>947</v>
      </c>
      <c r="D191" s="449"/>
      <c r="E191" s="450"/>
      <c r="F191" s="455"/>
      <c r="G191" s="455"/>
      <c r="H191" s="455"/>
      <c r="I191" s="455"/>
      <c r="J191" s="455"/>
      <c r="K191" s="455"/>
      <c r="L191" s="455"/>
      <c r="M191" s="455"/>
      <c r="N191" s="455"/>
      <c r="O191" s="423">
        <f t="shared" si="14"/>
        <v>0</v>
      </c>
      <c r="P191" s="423"/>
      <c r="Q191" s="423"/>
      <c r="R191" s="423"/>
      <c r="S191" s="423"/>
      <c r="T191" s="423">
        <f t="shared" si="15"/>
        <v>0</v>
      </c>
      <c r="U191" s="423">
        <f t="shared" si="16"/>
        <v>0</v>
      </c>
      <c r="V191" s="439"/>
    </row>
    <row r="192" spans="1:23" ht="23.25" x14ac:dyDescent="0.5">
      <c r="A192" s="547">
        <v>53061010</v>
      </c>
      <c r="B192" s="548"/>
      <c r="C192" s="549"/>
      <c r="D192" s="549" t="s">
        <v>220</v>
      </c>
      <c r="E192" s="550"/>
      <c r="F192" s="551"/>
      <c r="G192" s="551"/>
      <c r="H192" s="551"/>
      <c r="I192" s="551"/>
      <c r="J192" s="551"/>
      <c r="K192" s="551"/>
      <c r="L192" s="551"/>
      <c r="M192" s="551"/>
      <c r="N192" s="551"/>
      <c r="O192" s="539">
        <f t="shared" si="14"/>
        <v>0</v>
      </c>
      <c r="P192" s="539"/>
      <c r="Q192" s="539"/>
      <c r="R192" s="539"/>
      <c r="S192" s="539"/>
      <c r="T192" s="539">
        <f t="shared" si="15"/>
        <v>0</v>
      </c>
      <c r="U192" s="539">
        <f t="shared" si="16"/>
        <v>0</v>
      </c>
      <c r="V192" s="540" t="s">
        <v>298</v>
      </c>
    </row>
    <row r="193" spans="1:25" ht="23.25" x14ac:dyDescent="0.5">
      <c r="A193" s="547">
        <v>53061020</v>
      </c>
      <c r="B193" s="548"/>
      <c r="C193" s="549"/>
      <c r="D193" s="549" t="s">
        <v>221</v>
      </c>
      <c r="E193" s="550"/>
      <c r="F193" s="551"/>
      <c r="G193" s="551"/>
      <c r="H193" s="551"/>
      <c r="I193" s="551"/>
      <c r="J193" s="551"/>
      <c r="K193" s="551"/>
      <c r="L193" s="551"/>
      <c r="M193" s="551"/>
      <c r="N193" s="551"/>
      <c r="O193" s="539">
        <f t="shared" si="14"/>
        <v>0</v>
      </c>
      <c r="P193" s="539"/>
      <c r="Q193" s="539"/>
      <c r="R193" s="539"/>
      <c r="S193" s="539"/>
      <c r="T193" s="539">
        <f t="shared" si="15"/>
        <v>0</v>
      </c>
      <c r="U193" s="539">
        <f t="shared" si="16"/>
        <v>0</v>
      </c>
      <c r="V193" s="540" t="s">
        <v>298</v>
      </c>
    </row>
    <row r="194" spans="1:25" ht="23.25" x14ac:dyDescent="0.5">
      <c r="A194" s="547">
        <v>53061030</v>
      </c>
      <c r="B194" s="548"/>
      <c r="C194" s="549"/>
      <c r="D194" s="549" t="s">
        <v>222</v>
      </c>
      <c r="E194" s="550"/>
      <c r="F194" s="551"/>
      <c r="G194" s="551"/>
      <c r="H194" s="551"/>
      <c r="I194" s="551"/>
      <c r="J194" s="551"/>
      <c r="K194" s="551"/>
      <c r="L194" s="551"/>
      <c r="M194" s="551"/>
      <c r="N194" s="551"/>
      <c r="O194" s="539">
        <f t="shared" si="14"/>
        <v>0</v>
      </c>
      <c r="P194" s="539"/>
      <c r="Q194" s="539"/>
      <c r="R194" s="539"/>
      <c r="S194" s="539"/>
      <c r="T194" s="539">
        <f t="shared" si="15"/>
        <v>0</v>
      </c>
      <c r="U194" s="539">
        <f t="shared" si="16"/>
        <v>0</v>
      </c>
      <c r="V194" s="540" t="s">
        <v>298</v>
      </c>
    </row>
    <row r="195" spans="1:25" ht="23.25" x14ac:dyDescent="0.5">
      <c r="A195" s="547">
        <v>53061040</v>
      </c>
      <c r="B195" s="548"/>
      <c r="C195" s="549"/>
      <c r="D195" s="549" t="s">
        <v>223</v>
      </c>
      <c r="E195" s="550"/>
      <c r="F195" s="551"/>
      <c r="G195" s="551"/>
      <c r="H195" s="551"/>
      <c r="I195" s="551"/>
      <c r="J195" s="551"/>
      <c r="K195" s="551"/>
      <c r="L195" s="551"/>
      <c r="M195" s="551"/>
      <c r="N195" s="551"/>
      <c r="O195" s="539">
        <f t="shared" si="14"/>
        <v>0</v>
      </c>
      <c r="P195" s="539"/>
      <c r="Q195" s="539"/>
      <c r="R195" s="539"/>
      <c r="S195" s="539"/>
      <c r="T195" s="539">
        <f t="shared" si="15"/>
        <v>0</v>
      </c>
      <c r="U195" s="539">
        <f t="shared" si="16"/>
        <v>0</v>
      </c>
      <c r="V195" s="540" t="s">
        <v>298</v>
      </c>
    </row>
    <row r="196" spans="1:25" ht="23.25" x14ac:dyDescent="0.5">
      <c r="A196" s="547">
        <v>53061050</v>
      </c>
      <c r="B196" s="548"/>
      <c r="C196" s="549"/>
      <c r="D196" s="549" t="s">
        <v>224</v>
      </c>
      <c r="E196" s="550"/>
      <c r="F196" s="551"/>
      <c r="G196" s="551"/>
      <c r="H196" s="551"/>
      <c r="I196" s="551"/>
      <c r="J196" s="551"/>
      <c r="K196" s="551"/>
      <c r="L196" s="551"/>
      <c r="M196" s="551"/>
      <c r="N196" s="551"/>
      <c r="O196" s="539">
        <f t="shared" si="14"/>
        <v>0</v>
      </c>
      <c r="P196" s="539"/>
      <c r="Q196" s="539"/>
      <c r="R196" s="539"/>
      <c r="S196" s="539"/>
      <c r="T196" s="539">
        <f t="shared" si="15"/>
        <v>0</v>
      </c>
      <c r="U196" s="539">
        <f t="shared" si="16"/>
        <v>0</v>
      </c>
      <c r="V196" s="540" t="s">
        <v>298</v>
      </c>
    </row>
    <row r="197" spans="1:25" ht="23.25" x14ac:dyDescent="0.5">
      <c r="A197" s="547">
        <v>53061090</v>
      </c>
      <c r="B197" s="548"/>
      <c r="C197" s="549"/>
      <c r="D197" s="549" t="s">
        <v>225</v>
      </c>
      <c r="E197" s="550"/>
      <c r="F197" s="551"/>
      <c r="G197" s="551"/>
      <c r="H197" s="551"/>
      <c r="I197" s="551"/>
      <c r="J197" s="551"/>
      <c r="K197" s="551"/>
      <c r="L197" s="551"/>
      <c r="M197" s="551"/>
      <c r="N197" s="551"/>
      <c r="O197" s="539">
        <f t="shared" si="14"/>
        <v>0</v>
      </c>
      <c r="P197" s="539"/>
      <c r="Q197" s="539"/>
      <c r="R197" s="539"/>
      <c r="S197" s="539"/>
      <c r="T197" s="539">
        <f t="shared" si="15"/>
        <v>0</v>
      </c>
      <c r="U197" s="539">
        <f t="shared" si="16"/>
        <v>0</v>
      </c>
      <c r="V197" s="540" t="s">
        <v>298</v>
      </c>
    </row>
    <row r="198" spans="1:25" ht="23.25" x14ac:dyDescent="0.5">
      <c r="A198" s="447"/>
      <c r="B198" s="458"/>
      <c r="C198" s="454" t="s">
        <v>948</v>
      </c>
      <c r="D198" s="449"/>
      <c r="E198" s="450"/>
      <c r="F198" s="455"/>
      <c r="G198" s="455"/>
      <c r="H198" s="455"/>
      <c r="I198" s="455"/>
      <c r="J198" s="455"/>
      <c r="K198" s="455"/>
      <c r="L198" s="455"/>
      <c r="M198" s="455"/>
      <c r="N198" s="455"/>
      <c r="O198" s="423">
        <f t="shared" si="14"/>
        <v>0</v>
      </c>
      <c r="P198" s="423"/>
      <c r="Q198" s="423"/>
      <c r="R198" s="423"/>
      <c r="S198" s="423"/>
      <c r="T198" s="423">
        <f t="shared" si="15"/>
        <v>0</v>
      </c>
      <c r="U198" s="423">
        <f t="shared" si="16"/>
        <v>0</v>
      </c>
      <c r="V198" s="439"/>
    </row>
    <row r="199" spans="1:25" ht="23.25" x14ac:dyDescent="0.5">
      <c r="A199" s="447">
        <v>53062010</v>
      </c>
      <c r="B199" s="458"/>
      <c r="C199" s="449"/>
      <c r="D199" s="449" t="s">
        <v>226</v>
      </c>
      <c r="E199" s="450"/>
      <c r="F199" s="455"/>
      <c r="G199" s="455"/>
      <c r="H199" s="455"/>
      <c r="I199" s="455"/>
      <c r="J199" s="455"/>
      <c r="K199" s="455"/>
      <c r="L199" s="455"/>
      <c r="M199" s="455"/>
      <c r="N199" s="455"/>
      <c r="O199" s="423">
        <f t="shared" si="14"/>
        <v>0</v>
      </c>
      <c r="P199" s="423"/>
      <c r="Q199" s="423"/>
      <c r="R199" s="423"/>
      <c r="S199" s="423"/>
      <c r="T199" s="423">
        <f t="shared" si="15"/>
        <v>0</v>
      </c>
      <c r="U199" s="423">
        <f t="shared" si="16"/>
        <v>0</v>
      </c>
      <c r="V199" s="439"/>
    </row>
    <row r="200" spans="1:25" ht="23.25" x14ac:dyDescent="0.5">
      <c r="A200" s="447">
        <v>53062020</v>
      </c>
      <c r="B200" s="458"/>
      <c r="C200" s="449"/>
      <c r="D200" s="449" t="s">
        <v>227</v>
      </c>
      <c r="E200" s="450"/>
      <c r="F200" s="455">
        <v>60000</v>
      </c>
      <c r="G200" s="455"/>
      <c r="H200" s="455"/>
      <c r="I200" s="455"/>
      <c r="J200" s="455"/>
      <c r="K200" s="455"/>
      <c r="L200" s="455"/>
      <c r="M200" s="455"/>
      <c r="N200" s="455"/>
      <c r="O200" s="423">
        <f t="shared" si="14"/>
        <v>60000</v>
      </c>
      <c r="P200" s="423"/>
      <c r="Q200" s="423"/>
      <c r="R200" s="423"/>
      <c r="S200" s="423"/>
      <c r="T200" s="423">
        <f t="shared" si="15"/>
        <v>0</v>
      </c>
      <c r="U200" s="423">
        <f t="shared" si="16"/>
        <v>60000</v>
      </c>
      <c r="V200" s="439"/>
    </row>
    <row r="201" spans="1:25" ht="23.25" x14ac:dyDescent="0.5">
      <c r="A201" s="547">
        <v>53062030</v>
      </c>
      <c r="B201" s="548"/>
      <c r="C201" s="549"/>
      <c r="D201" s="549" t="s">
        <v>228</v>
      </c>
      <c r="E201" s="550"/>
      <c r="F201" s="551"/>
      <c r="G201" s="551"/>
      <c r="H201" s="551"/>
      <c r="I201" s="551"/>
      <c r="J201" s="551"/>
      <c r="K201" s="551"/>
      <c r="L201" s="551"/>
      <c r="M201" s="551"/>
      <c r="N201" s="551"/>
      <c r="O201" s="539">
        <f t="shared" si="14"/>
        <v>0</v>
      </c>
      <c r="P201" s="539"/>
      <c r="Q201" s="539"/>
      <c r="R201" s="539"/>
      <c r="S201" s="539"/>
      <c r="T201" s="539">
        <f t="shared" si="15"/>
        <v>0</v>
      </c>
      <c r="U201" s="539">
        <f t="shared" si="16"/>
        <v>0</v>
      </c>
      <c r="V201" s="540" t="s">
        <v>298</v>
      </c>
    </row>
    <row r="202" spans="1:25" ht="23.25" x14ac:dyDescent="0.5">
      <c r="A202" s="547">
        <v>53062040</v>
      </c>
      <c r="B202" s="548"/>
      <c r="C202" s="549"/>
      <c r="D202" s="549" t="s">
        <v>229</v>
      </c>
      <c r="E202" s="550"/>
      <c r="F202" s="551"/>
      <c r="G202" s="551"/>
      <c r="H202" s="551"/>
      <c r="I202" s="551"/>
      <c r="J202" s="551"/>
      <c r="K202" s="551"/>
      <c r="L202" s="551"/>
      <c r="M202" s="551"/>
      <c r="N202" s="551"/>
      <c r="O202" s="539">
        <f t="shared" si="14"/>
        <v>0</v>
      </c>
      <c r="P202" s="539"/>
      <c r="Q202" s="539"/>
      <c r="R202" s="539"/>
      <c r="S202" s="539"/>
      <c r="T202" s="539">
        <f t="shared" si="15"/>
        <v>0</v>
      </c>
      <c r="U202" s="539">
        <f t="shared" si="16"/>
        <v>0</v>
      </c>
      <c r="V202" s="540" t="s">
        <v>298</v>
      </c>
    </row>
    <row r="203" spans="1:25" ht="23.25" x14ac:dyDescent="0.5">
      <c r="A203" s="447">
        <v>53062990</v>
      </c>
      <c r="B203" s="458"/>
      <c r="C203" s="449"/>
      <c r="D203" s="449" t="s">
        <v>230</v>
      </c>
      <c r="E203" s="450"/>
      <c r="F203" s="455"/>
      <c r="G203" s="455"/>
      <c r="H203" s="455"/>
      <c r="I203" s="455"/>
      <c r="J203" s="455"/>
      <c r="K203" s="455"/>
      <c r="L203" s="455"/>
      <c r="M203" s="455"/>
      <c r="N203" s="455"/>
      <c r="O203" s="423">
        <f t="shared" si="14"/>
        <v>0</v>
      </c>
      <c r="P203" s="423"/>
      <c r="Q203" s="423"/>
      <c r="R203" s="423"/>
      <c r="S203" s="423"/>
      <c r="T203" s="423">
        <f t="shared" si="15"/>
        <v>0</v>
      </c>
      <c r="U203" s="423">
        <f t="shared" si="16"/>
        <v>0</v>
      </c>
      <c r="V203" s="439"/>
    </row>
    <row r="204" spans="1:25" ht="23.25" x14ac:dyDescent="0.5">
      <c r="A204" s="447"/>
      <c r="B204" s="458"/>
      <c r="C204" s="454" t="s">
        <v>949</v>
      </c>
      <c r="D204" s="449"/>
      <c r="E204" s="450"/>
      <c r="F204" s="455"/>
      <c r="G204" s="455"/>
      <c r="H204" s="455"/>
      <c r="I204" s="455"/>
      <c r="J204" s="455"/>
      <c r="K204" s="455"/>
      <c r="L204" s="455"/>
      <c r="M204" s="455"/>
      <c r="N204" s="455"/>
      <c r="O204" s="423">
        <f t="shared" si="14"/>
        <v>0</v>
      </c>
      <c r="P204" s="423"/>
      <c r="Q204" s="423"/>
      <c r="R204" s="423"/>
      <c r="S204" s="423"/>
      <c r="T204" s="423">
        <f t="shared" si="15"/>
        <v>0</v>
      </c>
      <c r="U204" s="423">
        <f t="shared" si="16"/>
        <v>0</v>
      </c>
      <c r="V204" s="439"/>
    </row>
    <row r="205" spans="1:25" ht="23.25" x14ac:dyDescent="0.5">
      <c r="A205" s="434">
        <v>53063010</v>
      </c>
      <c r="B205" s="440"/>
      <c r="C205" s="436"/>
      <c r="D205" s="436" t="s">
        <v>231</v>
      </c>
      <c r="E205" s="437"/>
      <c r="F205" s="438">
        <v>60000</v>
      </c>
      <c r="G205" s="438"/>
      <c r="H205" s="438"/>
      <c r="I205" s="438"/>
      <c r="J205" s="438"/>
      <c r="K205" s="438"/>
      <c r="L205" s="438"/>
      <c r="M205" s="438"/>
      <c r="N205" s="438"/>
      <c r="O205" s="423">
        <f t="shared" si="14"/>
        <v>60000</v>
      </c>
      <c r="P205" s="423"/>
      <c r="Q205" s="423"/>
      <c r="R205" s="423"/>
      <c r="S205" s="423"/>
      <c r="T205" s="423">
        <f t="shared" si="15"/>
        <v>0</v>
      </c>
      <c r="U205" s="423">
        <f t="shared" si="16"/>
        <v>60000</v>
      </c>
      <c r="V205" s="457"/>
    </row>
    <row r="206" spans="1:25" ht="23.25" x14ac:dyDescent="0.5">
      <c r="A206" s="447"/>
      <c r="B206" s="458"/>
      <c r="C206" s="454" t="s">
        <v>950</v>
      </c>
      <c r="D206" s="449"/>
      <c r="E206" s="450"/>
      <c r="F206" s="455"/>
      <c r="G206" s="455"/>
      <c r="H206" s="455"/>
      <c r="I206" s="455"/>
      <c r="J206" s="455"/>
      <c r="K206" s="455"/>
      <c r="L206" s="455"/>
      <c r="M206" s="455"/>
      <c r="N206" s="455"/>
      <c r="O206" s="423">
        <f t="shared" si="14"/>
        <v>0</v>
      </c>
      <c r="P206" s="423"/>
      <c r="Q206" s="423"/>
      <c r="R206" s="423"/>
      <c r="S206" s="423"/>
      <c r="T206" s="423">
        <f t="shared" si="15"/>
        <v>0</v>
      </c>
      <c r="U206" s="423">
        <f t="shared" si="16"/>
        <v>0</v>
      </c>
      <c r="V206" s="439"/>
    </row>
    <row r="207" spans="1:25" ht="23.25" x14ac:dyDescent="0.5">
      <c r="A207" s="447">
        <v>53064010</v>
      </c>
      <c r="B207" s="458"/>
      <c r="C207" s="449"/>
      <c r="D207" s="449" t="s">
        <v>232</v>
      </c>
      <c r="E207" s="450"/>
      <c r="F207" s="455">
        <v>280000</v>
      </c>
      <c r="G207" s="455"/>
      <c r="H207" s="455"/>
      <c r="I207" s="455"/>
      <c r="J207" s="455"/>
      <c r="K207" s="455"/>
      <c r="L207" s="455"/>
      <c r="M207" s="455"/>
      <c r="N207" s="455"/>
      <c r="O207" s="423">
        <f t="shared" si="14"/>
        <v>280000</v>
      </c>
      <c r="P207" s="423"/>
      <c r="Q207" s="423"/>
      <c r="R207" s="423"/>
      <c r="S207" s="423"/>
      <c r="T207" s="423">
        <f t="shared" si="15"/>
        <v>0</v>
      </c>
      <c r="U207" s="423">
        <f t="shared" si="16"/>
        <v>280000</v>
      </c>
      <c r="V207" s="439"/>
      <c r="W207" s="644" t="s">
        <v>2389</v>
      </c>
      <c r="X207" s="679">
        <v>80000</v>
      </c>
      <c r="Y207" s="603">
        <v>280000</v>
      </c>
    </row>
    <row r="208" spans="1:25" ht="23.25" x14ac:dyDescent="0.5">
      <c r="A208" s="447">
        <v>53064020</v>
      </c>
      <c r="B208" s="458"/>
      <c r="C208" s="449"/>
      <c r="D208" s="449" t="s">
        <v>233</v>
      </c>
      <c r="E208" s="450"/>
      <c r="F208" s="455"/>
      <c r="G208" s="455"/>
      <c r="H208" s="455"/>
      <c r="I208" s="455"/>
      <c r="J208" s="455">
        <v>50000</v>
      </c>
      <c r="K208" s="455"/>
      <c r="L208" s="455"/>
      <c r="M208" s="455"/>
      <c r="N208" s="455"/>
      <c r="O208" s="423">
        <f t="shared" si="14"/>
        <v>50000</v>
      </c>
      <c r="P208" s="423"/>
      <c r="Q208" s="423"/>
      <c r="R208" s="423"/>
      <c r="S208" s="423"/>
      <c r="T208" s="423">
        <f t="shared" si="15"/>
        <v>0</v>
      </c>
      <c r="U208" s="423">
        <f t="shared" si="16"/>
        <v>50000</v>
      </c>
      <c r="V208" s="439"/>
    </row>
    <row r="209" spans="1:22" ht="23.25" x14ac:dyDescent="0.5">
      <c r="A209" s="447"/>
      <c r="B209" s="458"/>
      <c r="C209" s="454" t="s">
        <v>951</v>
      </c>
      <c r="D209" s="449"/>
      <c r="E209" s="450"/>
      <c r="F209" s="455"/>
      <c r="G209" s="455"/>
      <c r="H209" s="455"/>
      <c r="I209" s="455"/>
      <c r="J209" s="455"/>
      <c r="K209" s="455"/>
      <c r="L209" s="455"/>
      <c r="M209" s="455"/>
      <c r="N209" s="455"/>
      <c r="O209" s="423">
        <f t="shared" si="14"/>
        <v>0</v>
      </c>
      <c r="P209" s="423"/>
      <c r="Q209" s="423"/>
      <c r="R209" s="423"/>
      <c r="S209" s="423"/>
      <c r="T209" s="423">
        <f t="shared" si="15"/>
        <v>0</v>
      </c>
      <c r="U209" s="423">
        <f t="shared" si="16"/>
        <v>0</v>
      </c>
      <c r="V209" s="439"/>
    </row>
    <row r="210" spans="1:22" ht="23.25" x14ac:dyDescent="0.5">
      <c r="A210" s="533">
        <v>53065010</v>
      </c>
      <c r="B210" s="541"/>
      <c r="C210" s="535"/>
      <c r="D210" s="536" t="s">
        <v>234</v>
      </c>
      <c r="E210" s="537"/>
      <c r="F210" s="538"/>
      <c r="G210" s="538"/>
      <c r="H210" s="538"/>
      <c r="I210" s="538"/>
      <c r="J210" s="538"/>
      <c r="K210" s="538"/>
      <c r="L210" s="538"/>
      <c r="M210" s="538"/>
      <c r="N210" s="538"/>
      <c r="O210" s="539">
        <f t="shared" si="14"/>
        <v>0</v>
      </c>
      <c r="P210" s="539"/>
      <c r="Q210" s="539"/>
      <c r="R210" s="539"/>
      <c r="S210" s="539"/>
      <c r="T210" s="539">
        <f t="shared" si="15"/>
        <v>0</v>
      </c>
      <c r="U210" s="539">
        <f t="shared" si="16"/>
        <v>0</v>
      </c>
      <c r="V210" s="540" t="s">
        <v>298</v>
      </c>
    </row>
    <row r="211" spans="1:22" ht="23.25" x14ac:dyDescent="0.5">
      <c r="A211" s="533">
        <v>53065020</v>
      </c>
      <c r="B211" s="541"/>
      <c r="C211" s="536"/>
      <c r="D211" s="536" t="s">
        <v>235</v>
      </c>
      <c r="E211" s="537"/>
      <c r="F211" s="538"/>
      <c r="G211" s="538"/>
      <c r="H211" s="538"/>
      <c r="I211" s="538"/>
      <c r="J211" s="538"/>
      <c r="K211" s="538"/>
      <c r="L211" s="538"/>
      <c r="M211" s="538"/>
      <c r="N211" s="538"/>
      <c r="O211" s="539">
        <f t="shared" si="14"/>
        <v>0</v>
      </c>
      <c r="P211" s="539"/>
      <c r="Q211" s="539"/>
      <c r="R211" s="539"/>
      <c r="S211" s="539"/>
      <c r="T211" s="539">
        <f t="shared" si="15"/>
        <v>0</v>
      </c>
      <c r="U211" s="539">
        <f t="shared" si="16"/>
        <v>0</v>
      </c>
      <c r="V211" s="540" t="s">
        <v>298</v>
      </c>
    </row>
    <row r="212" spans="1:22" ht="23.25" x14ac:dyDescent="0.5">
      <c r="A212" s="533">
        <v>53065030</v>
      </c>
      <c r="B212" s="541"/>
      <c r="C212" s="536"/>
      <c r="D212" s="536" t="s">
        <v>236</v>
      </c>
      <c r="E212" s="537"/>
      <c r="F212" s="538"/>
      <c r="G212" s="538"/>
      <c r="H212" s="538"/>
      <c r="I212" s="538"/>
      <c r="J212" s="538"/>
      <c r="K212" s="538"/>
      <c r="L212" s="538"/>
      <c r="M212" s="538"/>
      <c r="N212" s="538"/>
      <c r="O212" s="539">
        <f t="shared" si="14"/>
        <v>0</v>
      </c>
      <c r="P212" s="539"/>
      <c r="Q212" s="539"/>
      <c r="R212" s="539"/>
      <c r="S212" s="539"/>
      <c r="T212" s="539">
        <f t="shared" si="15"/>
        <v>0</v>
      </c>
      <c r="U212" s="539">
        <f t="shared" si="16"/>
        <v>0</v>
      </c>
      <c r="V212" s="540" t="s">
        <v>298</v>
      </c>
    </row>
    <row r="213" spans="1:22" ht="23.25" x14ac:dyDescent="0.5">
      <c r="A213" s="533">
        <v>53065040</v>
      </c>
      <c r="B213" s="541"/>
      <c r="C213" s="536"/>
      <c r="D213" s="536" t="s">
        <v>237</v>
      </c>
      <c r="E213" s="537"/>
      <c r="F213" s="538"/>
      <c r="G213" s="538"/>
      <c r="H213" s="538"/>
      <c r="I213" s="538"/>
      <c r="J213" s="538"/>
      <c r="K213" s="538"/>
      <c r="L213" s="538"/>
      <c r="M213" s="538"/>
      <c r="N213" s="538"/>
      <c r="O213" s="539">
        <f t="shared" si="14"/>
        <v>0</v>
      </c>
      <c r="P213" s="539"/>
      <c r="Q213" s="539"/>
      <c r="R213" s="539"/>
      <c r="S213" s="539"/>
      <c r="T213" s="539">
        <f t="shared" si="15"/>
        <v>0</v>
      </c>
      <c r="U213" s="539">
        <f t="shared" si="16"/>
        <v>0</v>
      </c>
      <c r="V213" s="540" t="s">
        <v>298</v>
      </c>
    </row>
    <row r="214" spans="1:22" ht="23.25" x14ac:dyDescent="0.5">
      <c r="A214" s="533">
        <v>53065050</v>
      </c>
      <c r="B214" s="541"/>
      <c r="C214" s="536"/>
      <c r="D214" s="536" t="s">
        <v>238</v>
      </c>
      <c r="E214" s="537"/>
      <c r="F214" s="538"/>
      <c r="G214" s="538"/>
      <c r="H214" s="538"/>
      <c r="I214" s="538"/>
      <c r="J214" s="538"/>
      <c r="K214" s="538"/>
      <c r="L214" s="538"/>
      <c r="M214" s="538"/>
      <c r="N214" s="538"/>
      <c r="O214" s="539">
        <f t="shared" si="14"/>
        <v>0</v>
      </c>
      <c r="P214" s="539"/>
      <c r="Q214" s="539"/>
      <c r="R214" s="539"/>
      <c r="S214" s="539"/>
      <c r="T214" s="539">
        <f t="shared" si="15"/>
        <v>0</v>
      </c>
      <c r="U214" s="539">
        <f t="shared" si="16"/>
        <v>0</v>
      </c>
      <c r="V214" s="540" t="s">
        <v>298</v>
      </c>
    </row>
    <row r="215" spans="1:22" ht="23.25" x14ac:dyDescent="0.5">
      <c r="A215" s="533">
        <v>53065080</v>
      </c>
      <c r="B215" s="541"/>
      <c r="C215" s="536"/>
      <c r="D215" s="536" t="s">
        <v>239</v>
      </c>
      <c r="E215" s="537"/>
      <c r="F215" s="538"/>
      <c r="G215" s="538"/>
      <c r="H215" s="538"/>
      <c r="I215" s="538"/>
      <c r="J215" s="538"/>
      <c r="K215" s="538"/>
      <c r="L215" s="538"/>
      <c r="M215" s="538"/>
      <c r="N215" s="538"/>
      <c r="O215" s="539">
        <f t="shared" si="14"/>
        <v>0</v>
      </c>
      <c r="P215" s="539"/>
      <c r="Q215" s="539"/>
      <c r="R215" s="539"/>
      <c r="S215" s="539"/>
      <c r="T215" s="539">
        <f t="shared" si="15"/>
        <v>0</v>
      </c>
      <c r="U215" s="539">
        <f t="shared" si="16"/>
        <v>0</v>
      </c>
      <c r="V215" s="540" t="s">
        <v>298</v>
      </c>
    </row>
    <row r="216" spans="1:22" ht="23.25" x14ac:dyDescent="0.5">
      <c r="A216" s="533">
        <v>53065090</v>
      </c>
      <c r="B216" s="541"/>
      <c r="C216" s="536"/>
      <c r="D216" s="536" t="s">
        <v>240</v>
      </c>
      <c r="E216" s="537"/>
      <c r="F216" s="538"/>
      <c r="G216" s="538"/>
      <c r="H216" s="538"/>
      <c r="I216" s="538"/>
      <c r="J216" s="538"/>
      <c r="K216" s="538"/>
      <c r="L216" s="538"/>
      <c r="M216" s="538"/>
      <c r="N216" s="538"/>
      <c r="O216" s="539">
        <f t="shared" si="14"/>
        <v>0</v>
      </c>
      <c r="P216" s="539"/>
      <c r="Q216" s="539"/>
      <c r="R216" s="539"/>
      <c r="S216" s="539"/>
      <c r="T216" s="539">
        <f t="shared" si="15"/>
        <v>0</v>
      </c>
      <c r="U216" s="539">
        <f t="shared" si="16"/>
        <v>0</v>
      </c>
      <c r="V216" s="540" t="s">
        <v>298</v>
      </c>
    </row>
    <row r="217" spans="1:22" ht="23.25" x14ac:dyDescent="0.5">
      <c r="A217" s="533">
        <v>53065990</v>
      </c>
      <c r="B217" s="541"/>
      <c r="C217" s="536"/>
      <c r="D217" s="536" t="s">
        <v>241</v>
      </c>
      <c r="E217" s="537"/>
      <c r="F217" s="538"/>
      <c r="G217" s="538"/>
      <c r="H217" s="538"/>
      <c r="I217" s="538"/>
      <c r="J217" s="538"/>
      <c r="K217" s="538"/>
      <c r="L217" s="538"/>
      <c r="M217" s="538"/>
      <c r="N217" s="538"/>
      <c r="O217" s="539">
        <f t="shared" si="14"/>
        <v>0</v>
      </c>
      <c r="P217" s="539"/>
      <c r="Q217" s="539"/>
      <c r="R217" s="539"/>
      <c r="S217" s="539"/>
      <c r="T217" s="539">
        <f t="shared" si="15"/>
        <v>0</v>
      </c>
      <c r="U217" s="539">
        <f t="shared" si="16"/>
        <v>0</v>
      </c>
      <c r="V217" s="540" t="s">
        <v>298</v>
      </c>
    </row>
    <row r="218" spans="1:22" ht="23.25" x14ac:dyDescent="0.5">
      <c r="A218" s="447"/>
      <c r="B218" s="458"/>
      <c r="C218" s="454" t="s">
        <v>952</v>
      </c>
      <c r="D218" s="449"/>
      <c r="E218" s="450"/>
      <c r="F218" s="455"/>
      <c r="G218" s="455"/>
      <c r="H218" s="455"/>
      <c r="I218" s="455"/>
      <c r="J218" s="455"/>
      <c r="K218" s="455"/>
      <c r="L218" s="455"/>
      <c r="M218" s="455"/>
      <c r="N218" s="455"/>
      <c r="O218" s="423">
        <f t="shared" si="14"/>
        <v>0</v>
      </c>
      <c r="P218" s="423"/>
      <c r="Q218" s="423"/>
      <c r="R218" s="423"/>
      <c r="S218" s="423"/>
      <c r="T218" s="423">
        <f t="shared" si="15"/>
        <v>0</v>
      </c>
      <c r="U218" s="423">
        <f t="shared" si="16"/>
        <v>0</v>
      </c>
      <c r="V218" s="439"/>
    </row>
    <row r="219" spans="1:22" ht="23.25" x14ac:dyDescent="0.5">
      <c r="A219" s="533">
        <v>53066010</v>
      </c>
      <c r="B219" s="541"/>
      <c r="C219" s="536"/>
      <c r="D219" s="536" t="s">
        <v>242</v>
      </c>
      <c r="E219" s="537"/>
      <c r="F219" s="538"/>
      <c r="G219" s="538"/>
      <c r="H219" s="538"/>
      <c r="I219" s="538"/>
      <c r="J219" s="538"/>
      <c r="K219" s="538"/>
      <c r="L219" s="538"/>
      <c r="M219" s="538"/>
      <c r="N219" s="538"/>
      <c r="O219" s="539">
        <f t="shared" si="14"/>
        <v>0</v>
      </c>
      <c r="P219" s="539"/>
      <c r="Q219" s="539"/>
      <c r="R219" s="539"/>
      <c r="S219" s="539"/>
      <c r="T219" s="539">
        <f t="shared" si="15"/>
        <v>0</v>
      </c>
      <c r="U219" s="539">
        <f t="shared" si="16"/>
        <v>0</v>
      </c>
      <c r="V219" s="540" t="s">
        <v>298</v>
      </c>
    </row>
    <row r="220" spans="1:22" ht="23.25" x14ac:dyDescent="0.5">
      <c r="A220" s="533">
        <v>53066020</v>
      </c>
      <c r="B220" s="541"/>
      <c r="C220" s="536"/>
      <c r="D220" s="536" t="s">
        <v>243</v>
      </c>
      <c r="E220" s="537"/>
      <c r="F220" s="538"/>
      <c r="G220" s="538"/>
      <c r="H220" s="538"/>
      <c r="I220" s="538"/>
      <c r="J220" s="538"/>
      <c r="K220" s="538"/>
      <c r="L220" s="538"/>
      <c r="M220" s="538"/>
      <c r="N220" s="538"/>
      <c r="O220" s="539">
        <f t="shared" ref="O220:O282" si="17">SUM(F220:N220)</f>
        <v>0</v>
      </c>
      <c r="P220" s="539"/>
      <c r="Q220" s="539"/>
      <c r="R220" s="539"/>
      <c r="S220" s="539"/>
      <c r="T220" s="539">
        <f t="shared" ref="T220:T282" si="18">SUM(P220:S220)</f>
        <v>0</v>
      </c>
      <c r="U220" s="539">
        <f t="shared" ref="U220:U282" si="19">SUM(T220,O220)</f>
        <v>0</v>
      </c>
      <c r="V220" s="540" t="s">
        <v>298</v>
      </c>
    </row>
    <row r="221" spans="1:22" ht="23.25" x14ac:dyDescent="0.5">
      <c r="A221" s="533">
        <v>53066030</v>
      </c>
      <c r="B221" s="541"/>
      <c r="C221" s="536"/>
      <c r="D221" s="536" t="s">
        <v>244</v>
      </c>
      <c r="E221" s="537"/>
      <c r="F221" s="538"/>
      <c r="G221" s="538"/>
      <c r="H221" s="538"/>
      <c r="I221" s="538"/>
      <c r="J221" s="538"/>
      <c r="K221" s="538"/>
      <c r="L221" s="538"/>
      <c r="M221" s="538"/>
      <c r="N221" s="538"/>
      <c r="O221" s="539">
        <f t="shared" si="17"/>
        <v>0</v>
      </c>
      <c r="P221" s="539"/>
      <c r="Q221" s="539"/>
      <c r="R221" s="539"/>
      <c r="S221" s="539"/>
      <c r="T221" s="539">
        <f t="shared" si="18"/>
        <v>0</v>
      </c>
      <c r="U221" s="539">
        <f t="shared" si="19"/>
        <v>0</v>
      </c>
      <c r="V221" s="540" t="s">
        <v>298</v>
      </c>
    </row>
    <row r="222" spans="1:22" ht="23.25" x14ac:dyDescent="0.5">
      <c r="A222" s="533">
        <v>53066040</v>
      </c>
      <c r="B222" s="541"/>
      <c r="C222" s="536"/>
      <c r="D222" s="536" t="s">
        <v>245</v>
      </c>
      <c r="E222" s="537"/>
      <c r="F222" s="538"/>
      <c r="G222" s="538"/>
      <c r="H222" s="538"/>
      <c r="I222" s="538"/>
      <c r="J222" s="538"/>
      <c r="K222" s="538"/>
      <c r="L222" s="538"/>
      <c r="M222" s="538"/>
      <c r="N222" s="538"/>
      <c r="O222" s="539">
        <f t="shared" si="17"/>
        <v>0</v>
      </c>
      <c r="P222" s="539"/>
      <c r="Q222" s="539"/>
      <c r="R222" s="539"/>
      <c r="S222" s="539"/>
      <c r="T222" s="539">
        <f t="shared" si="18"/>
        <v>0</v>
      </c>
      <c r="U222" s="539">
        <f t="shared" si="19"/>
        <v>0</v>
      </c>
      <c r="V222" s="540" t="s">
        <v>298</v>
      </c>
    </row>
    <row r="223" spans="1:22" ht="23.25" x14ac:dyDescent="0.5">
      <c r="A223" s="447"/>
      <c r="B223" s="458"/>
      <c r="C223" s="454" t="s">
        <v>953</v>
      </c>
      <c r="D223" s="449"/>
      <c r="E223" s="450"/>
      <c r="F223" s="455"/>
      <c r="G223" s="455"/>
      <c r="H223" s="455"/>
      <c r="I223" s="455"/>
      <c r="J223" s="455"/>
      <c r="K223" s="455"/>
      <c r="L223" s="455"/>
      <c r="M223" s="455"/>
      <c r="N223" s="455"/>
      <c r="O223" s="423">
        <f t="shared" si="17"/>
        <v>0</v>
      </c>
      <c r="P223" s="423"/>
      <c r="Q223" s="423"/>
      <c r="R223" s="423"/>
      <c r="S223" s="423"/>
      <c r="T223" s="423">
        <f t="shared" si="18"/>
        <v>0</v>
      </c>
      <c r="U223" s="423">
        <f t="shared" si="19"/>
        <v>0</v>
      </c>
      <c r="V223" s="439"/>
    </row>
    <row r="224" spans="1:22" ht="23.25" x14ac:dyDescent="0.5">
      <c r="A224" s="434">
        <v>53069020</v>
      </c>
      <c r="B224" s="440"/>
      <c r="C224" s="436"/>
      <c r="D224" s="436" t="s">
        <v>246</v>
      </c>
      <c r="E224" s="437"/>
      <c r="F224" s="438">
        <v>2000</v>
      </c>
      <c r="G224" s="438"/>
      <c r="H224" s="438"/>
      <c r="I224" s="438"/>
      <c r="J224" s="438"/>
      <c r="K224" s="438"/>
      <c r="L224" s="438"/>
      <c r="M224" s="438"/>
      <c r="N224" s="438"/>
      <c r="O224" s="423">
        <f t="shared" si="17"/>
        <v>2000</v>
      </c>
      <c r="P224" s="423"/>
      <c r="Q224" s="423"/>
      <c r="R224" s="423"/>
      <c r="S224" s="423"/>
      <c r="T224" s="423">
        <f t="shared" si="18"/>
        <v>0</v>
      </c>
      <c r="U224" s="423">
        <f t="shared" si="19"/>
        <v>2000</v>
      </c>
      <c r="V224" s="439"/>
    </row>
    <row r="225" spans="1:28" ht="23.25" x14ac:dyDescent="0.5">
      <c r="A225" s="434">
        <v>53069030</v>
      </c>
      <c r="B225" s="440"/>
      <c r="C225" s="436"/>
      <c r="D225" s="436" t="s">
        <v>247</v>
      </c>
      <c r="E225" s="437"/>
      <c r="F225" s="438"/>
      <c r="G225" s="438"/>
      <c r="H225" s="438"/>
      <c r="I225" s="438"/>
      <c r="J225" s="438"/>
      <c r="K225" s="438"/>
      <c r="L225" s="438"/>
      <c r="M225" s="438"/>
      <c r="N225" s="438"/>
      <c r="O225" s="423">
        <f t="shared" si="17"/>
        <v>0</v>
      </c>
      <c r="P225" s="423"/>
      <c r="Q225" s="423"/>
      <c r="R225" s="423"/>
      <c r="S225" s="423"/>
      <c r="T225" s="423">
        <f t="shared" si="18"/>
        <v>0</v>
      </c>
      <c r="U225" s="423">
        <f t="shared" si="19"/>
        <v>0</v>
      </c>
      <c r="V225" s="439"/>
    </row>
    <row r="226" spans="1:28" ht="23.25" x14ac:dyDescent="0.5">
      <c r="A226" s="533">
        <v>53069040</v>
      </c>
      <c r="B226" s="541"/>
      <c r="C226" s="536"/>
      <c r="D226" s="536" t="s">
        <v>248</v>
      </c>
      <c r="E226" s="537"/>
      <c r="F226" s="538"/>
      <c r="G226" s="538"/>
      <c r="H226" s="538"/>
      <c r="I226" s="538"/>
      <c r="J226" s="538"/>
      <c r="K226" s="538"/>
      <c r="L226" s="538"/>
      <c r="M226" s="538"/>
      <c r="N226" s="538"/>
      <c r="O226" s="539">
        <f t="shared" si="17"/>
        <v>0</v>
      </c>
      <c r="P226" s="539"/>
      <c r="Q226" s="539"/>
      <c r="R226" s="539"/>
      <c r="S226" s="539"/>
      <c r="T226" s="539">
        <f t="shared" si="18"/>
        <v>0</v>
      </c>
      <c r="U226" s="539">
        <f t="shared" si="19"/>
        <v>0</v>
      </c>
      <c r="V226" s="540" t="s">
        <v>298</v>
      </c>
    </row>
    <row r="227" spans="1:28" ht="23.25" x14ac:dyDescent="0.5">
      <c r="A227" s="434">
        <v>53069060</v>
      </c>
      <c r="B227" s="440"/>
      <c r="C227" s="436"/>
      <c r="D227" s="436" t="s">
        <v>249</v>
      </c>
      <c r="E227" s="437"/>
      <c r="F227" s="438"/>
      <c r="G227" s="438"/>
      <c r="H227" s="438"/>
      <c r="I227" s="438"/>
      <c r="J227" s="438"/>
      <c r="K227" s="438"/>
      <c r="L227" s="438"/>
      <c r="M227" s="438"/>
      <c r="N227" s="438"/>
      <c r="O227" s="423">
        <f t="shared" si="17"/>
        <v>0</v>
      </c>
      <c r="P227" s="423"/>
      <c r="Q227" s="423"/>
      <c r="R227" s="423"/>
      <c r="S227" s="423"/>
      <c r="T227" s="423">
        <f t="shared" si="18"/>
        <v>0</v>
      </c>
      <c r="U227" s="423">
        <f t="shared" si="19"/>
        <v>0</v>
      </c>
      <c r="V227" s="439"/>
    </row>
    <row r="228" spans="1:28" ht="23.25" x14ac:dyDescent="0.5">
      <c r="A228" s="434">
        <v>53069070</v>
      </c>
      <c r="B228" s="440"/>
      <c r="C228" s="436"/>
      <c r="D228" s="436" t="s">
        <v>250</v>
      </c>
      <c r="E228" s="437"/>
      <c r="F228" s="438"/>
      <c r="G228" s="438"/>
      <c r="H228" s="438"/>
      <c r="I228" s="438"/>
      <c r="J228" s="438"/>
      <c r="K228" s="438"/>
      <c r="L228" s="438"/>
      <c r="M228" s="438">
        <v>15000</v>
      </c>
      <c r="N228" s="438"/>
      <c r="O228" s="423">
        <f t="shared" si="17"/>
        <v>15000</v>
      </c>
      <c r="P228" s="423"/>
      <c r="Q228" s="423"/>
      <c r="R228" s="423"/>
      <c r="S228" s="423"/>
      <c r="T228" s="423">
        <f t="shared" si="18"/>
        <v>0</v>
      </c>
      <c r="U228" s="423">
        <f t="shared" si="19"/>
        <v>15000</v>
      </c>
      <c r="V228" s="439"/>
    </row>
    <row r="229" spans="1:28" ht="23.25" x14ac:dyDescent="0.5">
      <c r="A229" s="434">
        <v>53069080</v>
      </c>
      <c r="B229" s="440"/>
      <c r="C229" s="436"/>
      <c r="D229" s="436" t="s">
        <v>251</v>
      </c>
      <c r="E229" s="437"/>
      <c r="F229" s="438"/>
      <c r="G229" s="438"/>
      <c r="H229" s="438"/>
      <c r="I229" s="438"/>
      <c r="J229" s="438"/>
      <c r="K229" s="438"/>
      <c r="L229" s="438"/>
      <c r="M229" s="438"/>
      <c r="N229" s="438"/>
      <c r="O229" s="423">
        <f t="shared" si="17"/>
        <v>0</v>
      </c>
      <c r="P229" s="423"/>
      <c r="Q229" s="423"/>
      <c r="R229" s="423"/>
      <c r="S229" s="423"/>
      <c r="T229" s="423">
        <f t="shared" si="18"/>
        <v>0</v>
      </c>
      <c r="U229" s="423">
        <f t="shared" si="19"/>
        <v>0</v>
      </c>
      <c r="V229" s="439"/>
    </row>
    <row r="230" spans="1:28" ht="23.25" x14ac:dyDescent="0.5">
      <c r="A230" s="434">
        <v>53069090</v>
      </c>
      <c r="B230" s="440"/>
      <c r="C230" s="436"/>
      <c r="D230" s="436" t="s">
        <v>252</v>
      </c>
      <c r="E230" s="437"/>
      <c r="F230" s="438"/>
      <c r="G230" s="438"/>
      <c r="H230" s="438"/>
      <c r="I230" s="438"/>
      <c r="J230" s="438"/>
      <c r="K230" s="438"/>
      <c r="L230" s="438"/>
      <c r="M230" s="438"/>
      <c r="N230" s="438"/>
      <c r="O230" s="423">
        <f t="shared" si="17"/>
        <v>0</v>
      </c>
      <c r="P230" s="423"/>
      <c r="Q230" s="423"/>
      <c r="R230" s="423"/>
      <c r="S230" s="423"/>
      <c r="T230" s="423">
        <f t="shared" si="18"/>
        <v>0</v>
      </c>
      <c r="U230" s="423">
        <f t="shared" si="19"/>
        <v>0</v>
      </c>
      <c r="V230" s="439"/>
    </row>
    <row r="231" spans="1:28" ht="23.25" x14ac:dyDescent="0.5">
      <c r="A231" s="533">
        <v>53069100</v>
      </c>
      <c r="B231" s="541"/>
      <c r="C231" s="536"/>
      <c r="D231" s="536" t="s">
        <v>253</v>
      </c>
      <c r="E231" s="537"/>
      <c r="F231" s="538"/>
      <c r="G231" s="538"/>
      <c r="H231" s="538"/>
      <c r="I231" s="538"/>
      <c r="J231" s="538"/>
      <c r="K231" s="538"/>
      <c r="L231" s="538"/>
      <c r="M231" s="538"/>
      <c r="N231" s="538"/>
      <c r="O231" s="539">
        <f t="shared" si="17"/>
        <v>0</v>
      </c>
      <c r="P231" s="539"/>
      <c r="Q231" s="539"/>
      <c r="R231" s="539"/>
      <c r="S231" s="539"/>
      <c r="T231" s="539">
        <f t="shared" si="18"/>
        <v>0</v>
      </c>
      <c r="U231" s="539">
        <f t="shared" si="19"/>
        <v>0</v>
      </c>
      <c r="V231" s="540" t="s">
        <v>298</v>
      </c>
    </row>
    <row r="232" spans="1:28" ht="23.25" x14ac:dyDescent="0.5">
      <c r="A232" s="434">
        <v>53069110</v>
      </c>
      <c r="B232" s="440"/>
      <c r="C232" s="436"/>
      <c r="D232" s="436" t="s">
        <v>254</v>
      </c>
      <c r="E232" s="437"/>
      <c r="F232" s="438"/>
      <c r="G232" s="438"/>
      <c r="H232" s="438"/>
      <c r="I232" s="438"/>
      <c r="J232" s="438"/>
      <c r="K232" s="438"/>
      <c r="L232" s="438"/>
      <c r="M232" s="438"/>
      <c r="N232" s="438"/>
      <c r="O232" s="423">
        <f t="shared" si="17"/>
        <v>0</v>
      </c>
      <c r="P232" s="423"/>
      <c r="Q232" s="423"/>
      <c r="R232" s="423"/>
      <c r="S232" s="423"/>
      <c r="T232" s="423">
        <f t="shared" si="18"/>
        <v>0</v>
      </c>
      <c r="U232" s="423">
        <f t="shared" si="19"/>
        <v>0</v>
      </c>
      <c r="V232" s="439"/>
    </row>
    <row r="233" spans="1:28" ht="23.25" x14ac:dyDescent="0.5">
      <c r="A233" s="533">
        <v>53069120</v>
      </c>
      <c r="B233" s="541"/>
      <c r="C233" s="536"/>
      <c r="D233" s="536" t="s">
        <v>255</v>
      </c>
      <c r="E233" s="537"/>
      <c r="F233" s="538"/>
      <c r="G233" s="538"/>
      <c r="H233" s="538"/>
      <c r="I233" s="538"/>
      <c r="J233" s="538"/>
      <c r="K233" s="538"/>
      <c r="L233" s="538"/>
      <c r="M233" s="538"/>
      <c r="N233" s="538"/>
      <c r="O233" s="539">
        <f t="shared" si="17"/>
        <v>0</v>
      </c>
      <c r="P233" s="539"/>
      <c r="Q233" s="539"/>
      <c r="R233" s="539"/>
      <c r="S233" s="539"/>
      <c r="T233" s="539">
        <f t="shared" si="18"/>
        <v>0</v>
      </c>
      <c r="U233" s="539">
        <f t="shared" si="19"/>
        <v>0</v>
      </c>
      <c r="V233" s="540" t="s">
        <v>298</v>
      </c>
    </row>
    <row r="234" spans="1:28" ht="23.25" x14ac:dyDescent="0.5">
      <c r="A234" s="434">
        <v>53069130</v>
      </c>
      <c r="B234" s="440"/>
      <c r="C234" s="436"/>
      <c r="D234" s="436" t="s">
        <v>256</v>
      </c>
      <c r="E234" s="437"/>
      <c r="F234" s="438"/>
      <c r="G234" s="438"/>
      <c r="H234" s="438"/>
      <c r="I234" s="438"/>
      <c r="J234" s="438"/>
      <c r="K234" s="438"/>
      <c r="L234" s="438"/>
      <c r="M234" s="438"/>
      <c r="N234" s="438"/>
      <c r="O234" s="423">
        <f t="shared" si="17"/>
        <v>0</v>
      </c>
      <c r="P234" s="423"/>
      <c r="Q234" s="423"/>
      <c r="R234" s="423"/>
      <c r="S234" s="423"/>
      <c r="T234" s="423">
        <f t="shared" si="18"/>
        <v>0</v>
      </c>
      <c r="U234" s="423">
        <f t="shared" si="19"/>
        <v>0</v>
      </c>
      <c r="V234" s="439"/>
    </row>
    <row r="235" spans="1:28" ht="23.25" x14ac:dyDescent="0.5">
      <c r="A235" s="533">
        <v>53069140</v>
      </c>
      <c r="B235" s="541"/>
      <c r="C235" s="536"/>
      <c r="D235" s="536" t="s">
        <v>257</v>
      </c>
      <c r="E235" s="537"/>
      <c r="F235" s="538"/>
      <c r="G235" s="538"/>
      <c r="H235" s="538"/>
      <c r="I235" s="538"/>
      <c r="J235" s="538"/>
      <c r="K235" s="538"/>
      <c r="L235" s="538"/>
      <c r="M235" s="538"/>
      <c r="N235" s="538"/>
      <c r="O235" s="539">
        <f t="shared" si="17"/>
        <v>0</v>
      </c>
      <c r="P235" s="539"/>
      <c r="Q235" s="539"/>
      <c r="R235" s="539"/>
      <c r="S235" s="539"/>
      <c r="T235" s="539">
        <f t="shared" si="18"/>
        <v>0</v>
      </c>
      <c r="U235" s="539">
        <f t="shared" si="19"/>
        <v>0</v>
      </c>
      <c r="V235" s="540" t="s">
        <v>298</v>
      </c>
    </row>
    <row r="236" spans="1:28" ht="23.25" x14ac:dyDescent="0.5">
      <c r="A236" s="533">
        <v>53069150</v>
      </c>
      <c r="B236" s="541"/>
      <c r="C236" s="536"/>
      <c r="D236" s="536" t="s">
        <v>258</v>
      </c>
      <c r="E236" s="537"/>
      <c r="F236" s="538"/>
      <c r="G236" s="538"/>
      <c r="H236" s="538"/>
      <c r="I236" s="538"/>
      <c r="J236" s="538"/>
      <c r="K236" s="538"/>
      <c r="L236" s="538"/>
      <c r="M236" s="538"/>
      <c r="N236" s="538"/>
      <c r="O236" s="539">
        <f t="shared" si="17"/>
        <v>0</v>
      </c>
      <c r="P236" s="539"/>
      <c r="Q236" s="539"/>
      <c r="R236" s="539"/>
      <c r="S236" s="539"/>
      <c r="T236" s="539">
        <f t="shared" si="18"/>
        <v>0</v>
      </c>
      <c r="U236" s="539">
        <f t="shared" si="19"/>
        <v>0</v>
      </c>
      <c r="V236" s="540" t="s">
        <v>298</v>
      </c>
    </row>
    <row r="237" spans="1:28" ht="23.25" x14ac:dyDescent="0.5">
      <c r="A237" s="533">
        <v>53069160</v>
      </c>
      <c r="B237" s="541"/>
      <c r="C237" s="536"/>
      <c r="D237" s="536" t="s">
        <v>259</v>
      </c>
      <c r="E237" s="537"/>
      <c r="F237" s="538"/>
      <c r="G237" s="538"/>
      <c r="H237" s="538"/>
      <c r="I237" s="538"/>
      <c r="J237" s="538"/>
      <c r="K237" s="538"/>
      <c r="L237" s="538"/>
      <c r="M237" s="538"/>
      <c r="N237" s="538"/>
      <c r="O237" s="539">
        <f t="shared" si="17"/>
        <v>0</v>
      </c>
      <c r="P237" s="539"/>
      <c r="Q237" s="539"/>
      <c r="R237" s="539"/>
      <c r="S237" s="539"/>
      <c r="T237" s="539">
        <f t="shared" si="18"/>
        <v>0</v>
      </c>
      <c r="U237" s="539">
        <f t="shared" si="19"/>
        <v>0</v>
      </c>
      <c r="V237" s="540" t="s">
        <v>298</v>
      </c>
    </row>
    <row r="238" spans="1:28" ht="23.25" x14ac:dyDescent="0.5">
      <c r="A238" s="533">
        <v>53069180</v>
      </c>
      <c r="B238" s="541"/>
      <c r="C238" s="536"/>
      <c r="D238" s="536" t="s">
        <v>261</v>
      </c>
      <c r="E238" s="537"/>
      <c r="F238" s="538"/>
      <c r="G238" s="538"/>
      <c r="H238" s="538"/>
      <c r="I238" s="538"/>
      <c r="J238" s="538"/>
      <c r="K238" s="538"/>
      <c r="L238" s="538"/>
      <c r="M238" s="538"/>
      <c r="N238" s="538"/>
      <c r="O238" s="539">
        <f t="shared" si="17"/>
        <v>0</v>
      </c>
      <c r="P238" s="539"/>
      <c r="Q238" s="539"/>
      <c r="R238" s="539"/>
      <c r="S238" s="539"/>
      <c r="T238" s="539">
        <f t="shared" si="18"/>
        <v>0</v>
      </c>
      <c r="U238" s="539">
        <f t="shared" si="19"/>
        <v>0</v>
      </c>
      <c r="V238" s="540" t="s">
        <v>298</v>
      </c>
    </row>
    <row r="239" spans="1:28" ht="23.25" x14ac:dyDescent="0.5">
      <c r="A239" s="434">
        <v>53069990</v>
      </c>
      <c r="B239" s="440"/>
      <c r="C239" s="436"/>
      <c r="D239" s="436" t="s">
        <v>262</v>
      </c>
      <c r="E239" s="437"/>
      <c r="F239" s="438">
        <v>1000</v>
      </c>
      <c r="G239" s="438"/>
      <c r="H239" s="438"/>
      <c r="I239" s="438"/>
      <c r="J239" s="438"/>
      <c r="K239" s="682">
        <v>41001</v>
      </c>
      <c r="L239" s="438"/>
      <c r="M239" s="438"/>
      <c r="N239" s="438"/>
      <c r="O239" s="423">
        <f t="shared" si="17"/>
        <v>42001</v>
      </c>
      <c r="P239" s="423"/>
      <c r="Q239" s="423"/>
      <c r="R239" s="423"/>
      <c r="S239" s="423"/>
      <c r="T239" s="423">
        <f t="shared" si="18"/>
        <v>0</v>
      </c>
      <c r="U239" s="423">
        <f t="shared" si="19"/>
        <v>42001</v>
      </c>
      <c r="V239" s="439"/>
      <c r="W239" s="620" t="s">
        <v>2387</v>
      </c>
      <c r="X239" s="643">
        <f>SUM(U92:U239)</f>
        <v>16815000.23</v>
      </c>
      <c r="Y239" s="624" t="s">
        <v>351</v>
      </c>
      <c r="Z239" s="624">
        <v>16815000</v>
      </c>
      <c r="AA239" s="596">
        <f>+Z239-X239</f>
        <v>-0.23000000044703484</v>
      </c>
      <c r="AB239" s="644" t="s">
        <v>2388</v>
      </c>
    </row>
    <row r="240" spans="1:28" ht="23.25" x14ac:dyDescent="0.5">
      <c r="A240" s="447"/>
      <c r="B240" s="448" t="s">
        <v>954</v>
      </c>
      <c r="C240" s="449"/>
      <c r="D240" s="449"/>
      <c r="E240" s="450"/>
      <c r="F240" s="455"/>
      <c r="G240" s="455"/>
      <c r="H240" s="455"/>
      <c r="I240" s="455"/>
      <c r="J240" s="455"/>
      <c r="K240" s="455"/>
      <c r="L240" s="455"/>
      <c r="M240" s="455"/>
      <c r="N240" s="455"/>
      <c r="O240" s="423">
        <f t="shared" si="17"/>
        <v>0</v>
      </c>
      <c r="P240" s="423"/>
      <c r="Q240" s="423"/>
      <c r="R240" s="423"/>
      <c r="S240" s="423"/>
      <c r="T240" s="423">
        <f t="shared" si="18"/>
        <v>0</v>
      </c>
      <c r="U240" s="423">
        <f t="shared" si="19"/>
        <v>0</v>
      </c>
      <c r="V240" s="439"/>
      <c r="X240" s="596">
        <f>SUM(U89:U239)</f>
        <v>16815000.23</v>
      </c>
      <c r="Z240" s="677">
        <f>+Z239-X239</f>
        <v>-0.23000000044703484</v>
      </c>
    </row>
    <row r="241" spans="1:26" ht="23.25" x14ac:dyDescent="0.5">
      <c r="A241" s="447"/>
      <c r="B241" s="458"/>
      <c r="C241" s="454" t="s">
        <v>688</v>
      </c>
      <c r="D241" s="449"/>
      <c r="E241" s="450"/>
      <c r="F241" s="455"/>
      <c r="G241" s="455"/>
      <c r="H241" s="455"/>
      <c r="I241" s="455"/>
      <c r="J241" s="455"/>
      <c r="K241" s="455"/>
      <c r="L241" s="455"/>
      <c r="M241" s="455"/>
      <c r="N241" s="455"/>
      <c r="O241" s="423">
        <f t="shared" si="17"/>
        <v>0</v>
      </c>
      <c r="P241" s="423"/>
      <c r="Q241" s="423"/>
      <c r="R241" s="423"/>
      <c r="S241" s="423"/>
      <c r="T241" s="423">
        <f t="shared" si="18"/>
        <v>0</v>
      </c>
      <c r="U241" s="423">
        <f t="shared" si="19"/>
        <v>0</v>
      </c>
      <c r="V241" s="439"/>
      <c r="X241" s="603">
        <v>16815000</v>
      </c>
      <c r="Z241" s="677"/>
    </row>
    <row r="242" spans="1:26" ht="23.25" x14ac:dyDescent="0.5">
      <c r="A242" s="434">
        <v>54011010</v>
      </c>
      <c r="B242" s="440"/>
      <c r="C242" s="427"/>
      <c r="D242" s="436" t="s">
        <v>688</v>
      </c>
      <c r="E242" s="437"/>
      <c r="F242" s="438">
        <v>29900</v>
      </c>
      <c r="G242" s="438"/>
      <c r="H242" s="438"/>
      <c r="I242" s="438"/>
      <c r="J242" s="438"/>
      <c r="K242" s="438"/>
      <c r="L242" s="438"/>
      <c r="M242" s="438"/>
      <c r="N242" s="438"/>
      <c r="O242" s="423">
        <f t="shared" si="17"/>
        <v>29900</v>
      </c>
      <c r="P242" s="423"/>
      <c r="Q242" s="423"/>
      <c r="R242" s="423"/>
      <c r="S242" s="423"/>
      <c r="T242" s="423">
        <f t="shared" si="18"/>
        <v>0</v>
      </c>
      <c r="U242" s="423">
        <f t="shared" si="19"/>
        <v>29900</v>
      </c>
      <c r="V242" s="439"/>
      <c r="X242" s="596">
        <f>+X241-X240</f>
        <v>-0.23000000044703484</v>
      </c>
    </row>
    <row r="243" spans="1:26" ht="23.25" x14ac:dyDescent="0.5">
      <c r="A243" s="447"/>
      <c r="B243" s="458"/>
      <c r="C243" s="454" t="s">
        <v>955</v>
      </c>
      <c r="D243" s="449"/>
      <c r="E243" s="450"/>
      <c r="F243" s="455"/>
      <c r="G243" s="455"/>
      <c r="H243" s="455"/>
      <c r="I243" s="455"/>
      <c r="J243" s="455"/>
      <c r="K243" s="455"/>
      <c r="L243" s="455"/>
      <c r="M243" s="455"/>
      <c r="N243" s="455"/>
      <c r="O243" s="423">
        <f t="shared" si="17"/>
        <v>0</v>
      </c>
      <c r="P243" s="423"/>
      <c r="Q243" s="423"/>
      <c r="R243" s="423"/>
      <c r="S243" s="423"/>
      <c r="T243" s="423">
        <f t="shared" si="18"/>
        <v>0</v>
      </c>
      <c r="U243" s="423">
        <f t="shared" si="19"/>
        <v>0</v>
      </c>
      <c r="V243" s="439"/>
    </row>
    <row r="244" spans="1:26" ht="23.25" x14ac:dyDescent="0.5">
      <c r="A244" s="434">
        <v>54020010</v>
      </c>
      <c r="B244" s="440"/>
      <c r="C244" s="427"/>
      <c r="D244" s="436" t="s">
        <v>689</v>
      </c>
      <c r="E244" s="437"/>
      <c r="F244" s="438">
        <v>173400</v>
      </c>
      <c r="G244" s="438"/>
      <c r="H244" s="438"/>
      <c r="I244" s="438"/>
      <c r="J244" s="438"/>
      <c r="K244" s="438"/>
      <c r="L244" s="438"/>
      <c r="M244" s="438"/>
      <c r="N244" s="438"/>
      <c r="O244" s="423">
        <f t="shared" si="17"/>
        <v>173400</v>
      </c>
      <c r="P244" s="423"/>
      <c r="Q244" s="423"/>
      <c r="R244" s="423"/>
      <c r="S244" s="423"/>
      <c r="T244" s="423">
        <f t="shared" si="18"/>
        <v>0</v>
      </c>
      <c r="U244" s="423">
        <f t="shared" si="19"/>
        <v>173400</v>
      </c>
      <c r="V244" s="439"/>
    </row>
    <row r="245" spans="1:26" ht="23.25" x14ac:dyDescent="0.5">
      <c r="A245" s="434">
        <v>54020020</v>
      </c>
      <c r="B245" s="440"/>
      <c r="C245" s="436"/>
      <c r="D245" s="436" t="s">
        <v>690</v>
      </c>
      <c r="E245" s="437"/>
      <c r="F245" s="438">
        <v>895700</v>
      </c>
      <c r="G245" s="438"/>
      <c r="H245" s="438"/>
      <c r="I245" s="438"/>
      <c r="J245" s="438"/>
      <c r="K245" s="438"/>
      <c r="L245" s="438"/>
      <c r="M245" s="438"/>
      <c r="N245" s="438"/>
      <c r="O245" s="423">
        <f t="shared" si="17"/>
        <v>895700</v>
      </c>
      <c r="P245" s="423"/>
      <c r="Q245" s="423"/>
      <c r="R245" s="423"/>
      <c r="S245" s="423"/>
      <c r="T245" s="423">
        <f t="shared" si="18"/>
        <v>0</v>
      </c>
      <c r="U245" s="423">
        <f t="shared" si="19"/>
        <v>895700</v>
      </c>
      <c r="V245" s="439"/>
    </row>
    <row r="246" spans="1:26" ht="23.25" x14ac:dyDescent="0.5">
      <c r="A246" s="434">
        <v>54020030</v>
      </c>
      <c r="B246" s="440"/>
      <c r="C246" s="436"/>
      <c r="D246" s="436" t="s">
        <v>691</v>
      </c>
      <c r="E246" s="437"/>
      <c r="F246" s="438">
        <v>16500</v>
      </c>
      <c r="G246" s="438"/>
      <c r="H246" s="438"/>
      <c r="I246" s="438"/>
      <c r="J246" s="438"/>
      <c r="K246" s="438"/>
      <c r="L246" s="438"/>
      <c r="M246" s="438"/>
      <c r="N246" s="438"/>
      <c r="O246" s="423">
        <f t="shared" si="17"/>
        <v>16500</v>
      </c>
      <c r="P246" s="423"/>
      <c r="Q246" s="423"/>
      <c r="R246" s="423"/>
      <c r="S246" s="423"/>
      <c r="T246" s="423">
        <f t="shared" si="18"/>
        <v>0</v>
      </c>
      <c r="U246" s="423">
        <f t="shared" si="19"/>
        <v>16500</v>
      </c>
      <c r="V246" s="439"/>
    </row>
    <row r="247" spans="1:26" ht="23.25" x14ac:dyDescent="0.5">
      <c r="A247" s="434">
        <v>54021010</v>
      </c>
      <c r="B247" s="440"/>
      <c r="C247" s="436"/>
      <c r="D247" s="436" t="s">
        <v>692</v>
      </c>
      <c r="E247" s="437"/>
      <c r="F247" s="438"/>
      <c r="G247" s="438"/>
      <c r="H247" s="438"/>
      <c r="I247" s="438"/>
      <c r="J247" s="438"/>
      <c r="K247" s="438"/>
      <c r="L247" s="438"/>
      <c r="M247" s="438"/>
      <c r="N247" s="438"/>
      <c r="O247" s="423">
        <f t="shared" si="17"/>
        <v>0</v>
      </c>
      <c r="P247" s="423"/>
      <c r="Q247" s="423"/>
      <c r="R247" s="423"/>
      <c r="S247" s="423"/>
      <c r="T247" s="423">
        <f t="shared" si="18"/>
        <v>0</v>
      </c>
      <c r="U247" s="423">
        <f t="shared" si="19"/>
        <v>0</v>
      </c>
      <c r="V247" s="439"/>
    </row>
    <row r="248" spans="1:26" ht="23.25" x14ac:dyDescent="0.5">
      <c r="A248" s="434">
        <v>54029990</v>
      </c>
      <c r="B248" s="440"/>
      <c r="C248" s="436"/>
      <c r="D248" s="436" t="s">
        <v>693</v>
      </c>
      <c r="E248" s="437"/>
      <c r="F248" s="438">
        <v>69700</v>
      </c>
      <c r="G248" s="438"/>
      <c r="H248" s="438"/>
      <c r="I248" s="438"/>
      <c r="J248" s="438"/>
      <c r="K248" s="438"/>
      <c r="L248" s="438"/>
      <c r="M248" s="438"/>
      <c r="N248" s="438"/>
      <c r="O248" s="423">
        <f t="shared" si="17"/>
        <v>69700</v>
      </c>
      <c r="P248" s="423"/>
      <c r="Q248" s="423"/>
      <c r="R248" s="423"/>
      <c r="S248" s="423"/>
      <c r="T248" s="423">
        <f t="shared" si="18"/>
        <v>0</v>
      </c>
      <c r="U248" s="423">
        <f t="shared" si="19"/>
        <v>69700</v>
      </c>
      <c r="V248" s="439"/>
    </row>
    <row r="249" spans="1:26" ht="23.25" x14ac:dyDescent="0.5">
      <c r="A249" s="447"/>
      <c r="B249" s="458"/>
      <c r="C249" s="454" t="s">
        <v>956</v>
      </c>
      <c r="D249" s="449"/>
      <c r="E249" s="450"/>
      <c r="F249" s="455"/>
      <c r="G249" s="455"/>
      <c r="H249" s="455"/>
      <c r="I249" s="455"/>
      <c r="J249" s="455"/>
      <c r="K249" s="455"/>
      <c r="L249" s="455"/>
      <c r="M249" s="455"/>
      <c r="N249" s="455"/>
      <c r="O249" s="423">
        <f t="shared" si="17"/>
        <v>0</v>
      </c>
      <c r="P249" s="423"/>
      <c r="Q249" s="423"/>
      <c r="R249" s="423"/>
      <c r="S249" s="423"/>
      <c r="T249" s="423">
        <f t="shared" si="18"/>
        <v>0</v>
      </c>
      <c r="U249" s="423">
        <f t="shared" si="19"/>
        <v>0</v>
      </c>
      <c r="V249" s="456"/>
    </row>
    <row r="250" spans="1:26" ht="23.25" x14ac:dyDescent="0.5">
      <c r="A250" s="434">
        <v>54030010</v>
      </c>
      <c r="B250" s="440"/>
      <c r="C250" s="436"/>
      <c r="D250" s="436" t="s">
        <v>694</v>
      </c>
      <c r="E250" s="437"/>
      <c r="F250" s="438"/>
      <c r="G250" s="438"/>
      <c r="H250" s="438"/>
      <c r="I250" s="438"/>
      <c r="J250" s="438"/>
      <c r="K250" s="438"/>
      <c r="L250" s="438"/>
      <c r="M250" s="438"/>
      <c r="N250" s="438"/>
      <c r="O250" s="423">
        <f t="shared" si="17"/>
        <v>0</v>
      </c>
      <c r="P250" s="423"/>
      <c r="Q250" s="423"/>
      <c r="R250" s="423"/>
      <c r="S250" s="423"/>
      <c r="T250" s="423">
        <f t="shared" si="18"/>
        <v>0</v>
      </c>
      <c r="U250" s="423">
        <f t="shared" si="19"/>
        <v>0</v>
      </c>
      <c r="V250" s="439"/>
    </row>
    <row r="251" spans="1:26" ht="23.25" x14ac:dyDescent="0.5">
      <c r="A251" s="460">
        <v>54030020</v>
      </c>
      <c r="B251" s="461"/>
      <c r="C251" s="462"/>
      <c r="D251" s="462" t="s">
        <v>957</v>
      </c>
      <c r="E251" s="463"/>
      <c r="F251" s="464"/>
      <c r="G251" s="464"/>
      <c r="H251" s="464"/>
      <c r="I251" s="464"/>
      <c r="J251" s="464"/>
      <c r="K251" s="464"/>
      <c r="L251" s="464"/>
      <c r="M251" s="464"/>
      <c r="N251" s="464"/>
      <c r="O251" s="423">
        <f t="shared" si="17"/>
        <v>0</v>
      </c>
      <c r="P251" s="423"/>
      <c r="Q251" s="423"/>
      <c r="R251" s="423"/>
      <c r="S251" s="423"/>
      <c r="T251" s="423">
        <f t="shared" si="18"/>
        <v>0</v>
      </c>
      <c r="U251" s="423">
        <f t="shared" si="19"/>
        <v>0</v>
      </c>
      <c r="V251" s="439"/>
    </row>
    <row r="252" spans="1:26" ht="23.25" x14ac:dyDescent="0.5">
      <c r="A252" s="434">
        <v>54030030</v>
      </c>
      <c r="B252" s="440"/>
      <c r="C252" s="436"/>
      <c r="D252" s="436" t="s">
        <v>695</v>
      </c>
      <c r="E252" s="437"/>
      <c r="F252" s="438">
        <v>28300</v>
      </c>
      <c r="G252" s="438"/>
      <c r="H252" s="438"/>
      <c r="I252" s="438"/>
      <c r="J252" s="438"/>
      <c r="K252" s="438"/>
      <c r="L252" s="438"/>
      <c r="M252" s="438"/>
      <c r="N252" s="438"/>
      <c r="O252" s="423">
        <f t="shared" si="17"/>
        <v>28300</v>
      </c>
      <c r="P252" s="423"/>
      <c r="Q252" s="423"/>
      <c r="R252" s="423"/>
      <c r="S252" s="423"/>
      <c r="T252" s="423">
        <f t="shared" si="18"/>
        <v>0</v>
      </c>
      <c r="U252" s="423">
        <f t="shared" si="19"/>
        <v>28300</v>
      </c>
      <c r="V252" s="439"/>
    </row>
    <row r="253" spans="1:26" ht="23.25" x14ac:dyDescent="0.5">
      <c r="A253" s="434">
        <v>54030040</v>
      </c>
      <c r="B253" s="440"/>
      <c r="C253" s="436"/>
      <c r="D253" s="436" t="s">
        <v>958</v>
      </c>
      <c r="E253" s="437"/>
      <c r="F253" s="438"/>
      <c r="G253" s="438"/>
      <c r="H253" s="438"/>
      <c r="I253" s="438"/>
      <c r="J253" s="438"/>
      <c r="K253" s="438"/>
      <c r="L253" s="438"/>
      <c r="M253" s="438"/>
      <c r="N253" s="438"/>
      <c r="O253" s="423">
        <f t="shared" si="17"/>
        <v>0</v>
      </c>
      <c r="P253" s="423"/>
      <c r="Q253" s="423"/>
      <c r="R253" s="423"/>
      <c r="S253" s="423"/>
      <c r="T253" s="423">
        <f t="shared" si="18"/>
        <v>0</v>
      </c>
      <c r="U253" s="423">
        <f t="shared" si="19"/>
        <v>0</v>
      </c>
      <c r="V253" s="439"/>
    </row>
    <row r="254" spans="1:26" ht="23.25" x14ac:dyDescent="0.5">
      <c r="A254" s="434"/>
      <c r="B254" s="440"/>
      <c r="C254" s="427" t="s">
        <v>959</v>
      </c>
      <c r="D254" s="436"/>
      <c r="E254" s="437"/>
      <c r="F254" s="438"/>
      <c r="G254" s="438"/>
      <c r="H254" s="438"/>
      <c r="I254" s="438"/>
      <c r="J254" s="438"/>
      <c r="K254" s="438"/>
      <c r="L254" s="438"/>
      <c r="M254" s="438"/>
      <c r="N254" s="438"/>
      <c r="O254" s="423">
        <f t="shared" si="17"/>
        <v>0</v>
      </c>
      <c r="P254" s="423"/>
      <c r="Q254" s="423"/>
      <c r="R254" s="423"/>
      <c r="S254" s="423"/>
      <c r="T254" s="423">
        <f t="shared" si="18"/>
        <v>0</v>
      </c>
      <c r="U254" s="423">
        <f t="shared" si="19"/>
        <v>0</v>
      </c>
      <c r="V254" s="439"/>
    </row>
    <row r="255" spans="1:26" ht="23.25" x14ac:dyDescent="0.5">
      <c r="A255" s="434">
        <v>54040010</v>
      </c>
      <c r="B255" s="440"/>
      <c r="C255" s="436"/>
      <c r="D255" s="436" t="s">
        <v>696</v>
      </c>
      <c r="E255" s="437"/>
      <c r="F255" s="438">
        <v>28797700</v>
      </c>
      <c r="G255" s="438"/>
      <c r="H255" s="438"/>
      <c r="I255" s="438"/>
      <c r="J255" s="438"/>
      <c r="K255" s="438"/>
      <c r="L255" s="438"/>
      <c r="M255" s="438"/>
      <c r="N255" s="438"/>
      <c r="O255" s="423">
        <f t="shared" si="17"/>
        <v>28797700</v>
      </c>
      <c r="P255" s="423"/>
      <c r="Q255" s="423"/>
      <c r="R255" s="423"/>
      <c r="S255" s="423"/>
      <c r="T255" s="423">
        <f t="shared" si="18"/>
        <v>0</v>
      </c>
      <c r="U255" s="423">
        <f t="shared" si="19"/>
        <v>28797700</v>
      </c>
      <c r="V255" s="439"/>
    </row>
    <row r="256" spans="1:26" ht="23.25" x14ac:dyDescent="0.5">
      <c r="A256" s="434">
        <v>54040020</v>
      </c>
      <c r="B256" s="440"/>
      <c r="C256" s="436"/>
      <c r="D256" s="436" t="s">
        <v>697</v>
      </c>
      <c r="E256" s="437"/>
      <c r="F256" s="438"/>
      <c r="G256" s="438"/>
      <c r="H256" s="438"/>
      <c r="I256" s="438"/>
      <c r="J256" s="438"/>
      <c r="K256" s="438"/>
      <c r="L256" s="438"/>
      <c r="M256" s="438"/>
      <c r="N256" s="438"/>
      <c r="O256" s="423">
        <f t="shared" si="17"/>
        <v>0</v>
      </c>
      <c r="P256" s="423"/>
      <c r="Q256" s="423"/>
      <c r="R256" s="423"/>
      <c r="S256" s="423"/>
      <c r="T256" s="423">
        <f t="shared" si="18"/>
        <v>0</v>
      </c>
      <c r="U256" s="423">
        <f t="shared" si="19"/>
        <v>0</v>
      </c>
      <c r="V256" s="439"/>
    </row>
    <row r="257" spans="1:22" ht="23.25" x14ac:dyDescent="0.5">
      <c r="A257" s="434">
        <v>54040030</v>
      </c>
      <c r="B257" s="440"/>
      <c r="C257" s="436"/>
      <c r="D257" s="436" t="s">
        <v>698</v>
      </c>
      <c r="E257" s="437"/>
      <c r="F257" s="438">
        <v>6200</v>
      </c>
      <c r="G257" s="438"/>
      <c r="H257" s="438"/>
      <c r="I257" s="438"/>
      <c r="J257" s="438"/>
      <c r="K257" s="438"/>
      <c r="L257" s="438"/>
      <c r="M257" s="438"/>
      <c r="N257" s="438"/>
      <c r="O257" s="423">
        <f t="shared" si="17"/>
        <v>6200</v>
      </c>
      <c r="P257" s="423"/>
      <c r="Q257" s="423"/>
      <c r="R257" s="423"/>
      <c r="S257" s="423"/>
      <c r="T257" s="423">
        <f t="shared" si="18"/>
        <v>0</v>
      </c>
      <c r="U257" s="423">
        <f t="shared" si="19"/>
        <v>6200</v>
      </c>
      <c r="V257" s="439"/>
    </row>
    <row r="258" spans="1:22" ht="23.25" x14ac:dyDescent="0.5">
      <c r="A258" s="434">
        <v>54040040</v>
      </c>
      <c r="B258" s="440"/>
      <c r="C258" s="436"/>
      <c r="D258" s="436" t="s">
        <v>699</v>
      </c>
      <c r="E258" s="437"/>
      <c r="F258" s="438">
        <v>1422900</v>
      </c>
      <c r="G258" s="438"/>
      <c r="H258" s="438"/>
      <c r="I258" s="438"/>
      <c r="J258" s="438"/>
      <c r="K258" s="438"/>
      <c r="L258" s="438"/>
      <c r="M258" s="438"/>
      <c r="N258" s="438"/>
      <c r="O258" s="423">
        <f t="shared" si="17"/>
        <v>1422900</v>
      </c>
      <c r="P258" s="423"/>
      <c r="Q258" s="423"/>
      <c r="R258" s="423"/>
      <c r="S258" s="423"/>
      <c r="T258" s="423">
        <f t="shared" si="18"/>
        <v>0</v>
      </c>
      <c r="U258" s="423">
        <f t="shared" si="19"/>
        <v>1422900</v>
      </c>
      <c r="V258" s="439"/>
    </row>
    <row r="259" spans="1:22" ht="23.25" x14ac:dyDescent="0.5">
      <c r="A259" s="434">
        <v>54040050</v>
      </c>
      <c r="B259" s="440"/>
      <c r="C259" s="436"/>
      <c r="D259" s="436" t="s">
        <v>700</v>
      </c>
      <c r="E259" s="437"/>
      <c r="F259" s="438">
        <v>1415100</v>
      </c>
      <c r="G259" s="438"/>
      <c r="H259" s="438"/>
      <c r="I259" s="438"/>
      <c r="J259" s="438"/>
      <c r="K259" s="438"/>
      <c r="L259" s="438"/>
      <c r="M259" s="438"/>
      <c r="N259" s="438"/>
      <c r="O259" s="423">
        <f t="shared" si="17"/>
        <v>1415100</v>
      </c>
      <c r="P259" s="423"/>
      <c r="Q259" s="423"/>
      <c r="R259" s="423"/>
      <c r="S259" s="423"/>
      <c r="T259" s="423">
        <f t="shared" si="18"/>
        <v>0</v>
      </c>
      <c r="U259" s="423">
        <f t="shared" si="19"/>
        <v>1415100</v>
      </c>
      <c r="V259" s="439"/>
    </row>
    <row r="260" spans="1:22" ht="23.25" x14ac:dyDescent="0.5">
      <c r="A260" s="447">
        <v>54040060</v>
      </c>
      <c r="B260" s="458"/>
      <c r="C260" s="449"/>
      <c r="D260" s="449" t="s">
        <v>960</v>
      </c>
      <c r="E260" s="450"/>
      <c r="F260" s="455">
        <v>295400</v>
      </c>
      <c r="G260" s="455"/>
      <c r="H260" s="455"/>
      <c r="I260" s="455"/>
      <c r="J260" s="455"/>
      <c r="K260" s="455"/>
      <c r="L260" s="455"/>
      <c r="M260" s="455"/>
      <c r="N260" s="455"/>
      <c r="O260" s="423">
        <f t="shared" si="17"/>
        <v>295400</v>
      </c>
      <c r="P260" s="423"/>
      <c r="Q260" s="423"/>
      <c r="R260" s="423"/>
      <c r="S260" s="423"/>
      <c r="T260" s="423">
        <f t="shared" si="18"/>
        <v>0</v>
      </c>
      <c r="U260" s="423">
        <f t="shared" si="19"/>
        <v>295400</v>
      </c>
      <c r="V260" s="439"/>
    </row>
    <row r="261" spans="1:22" ht="23.25" x14ac:dyDescent="0.5">
      <c r="A261" s="447"/>
      <c r="B261" s="458"/>
      <c r="C261" s="454" t="s">
        <v>961</v>
      </c>
      <c r="D261" s="449"/>
      <c r="E261" s="450"/>
      <c r="F261" s="455"/>
      <c r="G261" s="455"/>
      <c r="H261" s="455"/>
      <c r="I261" s="455"/>
      <c r="J261" s="455"/>
      <c r="K261" s="455"/>
      <c r="L261" s="455"/>
      <c r="M261" s="455"/>
      <c r="N261" s="455"/>
      <c r="O261" s="423">
        <f t="shared" si="17"/>
        <v>0</v>
      </c>
      <c r="P261" s="423"/>
      <c r="Q261" s="423"/>
      <c r="R261" s="423"/>
      <c r="S261" s="423"/>
      <c r="T261" s="423">
        <f t="shared" si="18"/>
        <v>0</v>
      </c>
      <c r="U261" s="423">
        <f t="shared" si="19"/>
        <v>0</v>
      </c>
      <c r="V261" s="439"/>
    </row>
    <row r="262" spans="1:22" ht="23.25" x14ac:dyDescent="0.5">
      <c r="A262" s="434">
        <v>54050010</v>
      </c>
      <c r="B262" s="440"/>
      <c r="C262" s="436"/>
      <c r="D262" s="436" t="s">
        <v>702</v>
      </c>
      <c r="E262" s="437"/>
      <c r="F262" s="438">
        <v>267200</v>
      </c>
      <c r="G262" s="438"/>
      <c r="H262" s="438"/>
      <c r="I262" s="438"/>
      <c r="J262" s="438"/>
      <c r="K262" s="438"/>
      <c r="L262" s="438"/>
      <c r="M262" s="438"/>
      <c r="N262" s="438"/>
      <c r="O262" s="423">
        <f t="shared" si="17"/>
        <v>267200</v>
      </c>
      <c r="P262" s="423"/>
      <c r="Q262" s="423"/>
      <c r="R262" s="423"/>
      <c r="S262" s="423"/>
      <c r="T262" s="423">
        <f t="shared" si="18"/>
        <v>0</v>
      </c>
      <c r="U262" s="423">
        <f t="shared" si="19"/>
        <v>267200</v>
      </c>
      <c r="V262" s="439"/>
    </row>
    <row r="263" spans="1:22" ht="23.25" x14ac:dyDescent="0.5">
      <c r="A263" s="434">
        <v>54050020</v>
      </c>
      <c r="B263" s="440"/>
      <c r="C263" s="436"/>
      <c r="D263" s="436" t="s">
        <v>703</v>
      </c>
      <c r="E263" s="437"/>
      <c r="F263" s="438"/>
      <c r="G263" s="438"/>
      <c r="H263" s="438"/>
      <c r="I263" s="438"/>
      <c r="J263" s="438"/>
      <c r="K263" s="438"/>
      <c r="L263" s="438"/>
      <c r="M263" s="438"/>
      <c r="N263" s="438"/>
      <c r="O263" s="423">
        <f t="shared" si="17"/>
        <v>0</v>
      </c>
      <c r="P263" s="423"/>
      <c r="Q263" s="423"/>
      <c r="R263" s="423"/>
      <c r="S263" s="423"/>
      <c r="T263" s="423">
        <f t="shared" si="18"/>
        <v>0</v>
      </c>
      <c r="U263" s="423">
        <f t="shared" si="19"/>
        <v>0</v>
      </c>
      <c r="V263" s="439"/>
    </row>
    <row r="264" spans="1:22" ht="23.25" x14ac:dyDescent="0.5">
      <c r="A264" s="434">
        <v>54050030</v>
      </c>
      <c r="B264" s="440"/>
      <c r="C264" s="436"/>
      <c r="D264" s="436" t="s">
        <v>704</v>
      </c>
      <c r="E264" s="437"/>
      <c r="F264" s="438">
        <v>39200</v>
      </c>
      <c r="G264" s="438"/>
      <c r="H264" s="438"/>
      <c r="I264" s="438"/>
      <c r="J264" s="438"/>
      <c r="K264" s="438"/>
      <c r="L264" s="438"/>
      <c r="M264" s="438"/>
      <c r="N264" s="438"/>
      <c r="O264" s="423">
        <f t="shared" si="17"/>
        <v>39200</v>
      </c>
      <c r="P264" s="423"/>
      <c r="Q264" s="423"/>
      <c r="R264" s="423"/>
      <c r="S264" s="423"/>
      <c r="T264" s="423">
        <f t="shared" si="18"/>
        <v>0</v>
      </c>
      <c r="U264" s="423">
        <f t="shared" si="19"/>
        <v>39200</v>
      </c>
      <c r="V264" s="439"/>
    </row>
    <row r="265" spans="1:22" ht="23.25" x14ac:dyDescent="0.5">
      <c r="A265" s="434">
        <v>54050040</v>
      </c>
      <c r="B265" s="440"/>
      <c r="C265" s="436"/>
      <c r="D265" s="436" t="s">
        <v>705</v>
      </c>
      <c r="E265" s="437"/>
      <c r="F265" s="438">
        <v>242100</v>
      </c>
      <c r="G265" s="438"/>
      <c r="H265" s="438"/>
      <c r="I265" s="438"/>
      <c r="J265" s="438"/>
      <c r="K265" s="438"/>
      <c r="L265" s="438"/>
      <c r="M265" s="438"/>
      <c r="N265" s="438"/>
      <c r="O265" s="423">
        <f t="shared" si="17"/>
        <v>242100</v>
      </c>
      <c r="P265" s="423"/>
      <c r="Q265" s="423"/>
      <c r="R265" s="423"/>
      <c r="S265" s="423"/>
      <c r="T265" s="423">
        <f t="shared" si="18"/>
        <v>0</v>
      </c>
      <c r="U265" s="423">
        <f t="shared" si="19"/>
        <v>242100</v>
      </c>
      <c r="V265" s="439"/>
    </row>
    <row r="266" spans="1:22" ht="23.25" x14ac:dyDescent="0.5">
      <c r="A266" s="434">
        <v>54051010</v>
      </c>
      <c r="B266" s="440"/>
      <c r="C266" s="436"/>
      <c r="D266" s="436" t="s">
        <v>706</v>
      </c>
      <c r="E266" s="437"/>
      <c r="F266" s="438">
        <v>130700</v>
      </c>
      <c r="G266" s="438"/>
      <c r="H266" s="438"/>
      <c r="I266" s="438"/>
      <c r="J266" s="438"/>
      <c r="K266" s="438"/>
      <c r="L266" s="438"/>
      <c r="M266" s="438"/>
      <c r="N266" s="438"/>
      <c r="O266" s="423">
        <f t="shared" si="17"/>
        <v>130700</v>
      </c>
      <c r="P266" s="423"/>
      <c r="Q266" s="423"/>
      <c r="R266" s="423"/>
      <c r="S266" s="423"/>
      <c r="T266" s="423">
        <f t="shared" si="18"/>
        <v>0</v>
      </c>
      <c r="U266" s="423">
        <f t="shared" si="19"/>
        <v>130700</v>
      </c>
      <c r="V266" s="439"/>
    </row>
    <row r="267" spans="1:22" ht="23.25" x14ac:dyDescent="0.5">
      <c r="A267" s="434">
        <v>54051020</v>
      </c>
      <c r="B267" s="440"/>
      <c r="C267" s="436"/>
      <c r="D267" s="436" t="s">
        <v>707</v>
      </c>
      <c r="E267" s="437"/>
      <c r="F267" s="438">
        <v>677600</v>
      </c>
      <c r="G267" s="438"/>
      <c r="H267" s="438"/>
      <c r="I267" s="438"/>
      <c r="J267" s="438"/>
      <c r="K267" s="438"/>
      <c r="L267" s="438"/>
      <c r="M267" s="438"/>
      <c r="N267" s="438"/>
      <c r="O267" s="423">
        <f t="shared" si="17"/>
        <v>677600</v>
      </c>
      <c r="P267" s="423"/>
      <c r="Q267" s="423"/>
      <c r="R267" s="423"/>
      <c r="S267" s="423"/>
      <c r="T267" s="423">
        <f t="shared" si="18"/>
        <v>0</v>
      </c>
      <c r="U267" s="423">
        <f t="shared" si="19"/>
        <v>677600</v>
      </c>
      <c r="V267" s="439"/>
    </row>
    <row r="268" spans="1:22" ht="23.25" x14ac:dyDescent="0.5">
      <c r="A268" s="434">
        <v>54051030</v>
      </c>
      <c r="B268" s="440"/>
      <c r="C268" s="436"/>
      <c r="D268" s="436" t="s">
        <v>962</v>
      </c>
      <c r="E268" s="437"/>
      <c r="F268" s="438"/>
      <c r="G268" s="438"/>
      <c r="H268" s="438"/>
      <c r="I268" s="438"/>
      <c r="J268" s="438"/>
      <c r="K268" s="438"/>
      <c r="L268" s="438"/>
      <c r="M268" s="438"/>
      <c r="N268" s="438"/>
      <c r="O268" s="423">
        <f t="shared" si="17"/>
        <v>0</v>
      </c>
      <c r="P268" s="423"/>
      <c r="Q268" s="423"/>
      <c r="R268" s="423"/>
      <c r="S268" s="423"/>
      <c r="T268" s="423">
        <f t="shared" si="18"/>
        <v>0</v>
      </c>
      <c r="U268" s="423">
        <f t="shared" si="19"/>
        <v>0</v>
      </c>
      <c r="V268" s="439"/>
    </row>
    <row r="269" spans="1:22" ht="23.25" x14ac:dyDescent="0.5">
      <c r="A269" s="434">
        <v>54051040</v>
      </c>
      <c r="B269" s="440"/>
      <c r="C269" s="436"/>
      <c r="D269" s="436" t="s">
        <v>708</v>
      </c>
      <c r="E269" s="437"/>
      <c r="F269" s="438">
        <v>12400</v>
      </c>
      <c r="G269" s="438"/>
      <c r="H269" s="438"/>
      <c r="I269" s="438"/>
      <c r="J269" s="438"/>
      <c r="K269" s="438"/>
      <c r="L269" s="438"/>
      <c r="M269" s="438"/>
      <c r="N269" s="438"/>
      <c r="O269" s="423">
        <f t="shared" si="17"/>
        <v>12400</v>
      </c>
      <c r="P269" s="423"/>
      <c r="Q269" s="423"/>
      <c r="R269" s="423"/>
      <c r="S269" s="423"/>
      <c r="T269" s="423">
        <f t="shared" si="18"/>
        <v>0</v>
      </c>
      <c r="U269" s="423">
        <f t="shared" si="19"/>
        <v>12400</v>
      </c>
      <c r="V269" s="439"/>
    </row>
    <row r="270" spans="1:22" ht="23.25" x14ac:dyDescent="0.5">
      <c r="A270" s="434">
        <v>54052010</v>
      </c>
      <c r="B270" s="440"/>
      <c r="C270" s="436"/>
      <c r="D270" s="436" t="s">
        <v>709</v>
      </c>
      <c r="E270" s="437"/>
      <c r="F270" s="438">
        <v>272000</v>
      </c>
      <c r="G270" s="438"/>
      <c r="H270" s="438"/>
      <c r="I270" s="438"/>
      <c r="J270" s="438"/>
      <c r="K270" s="438"/>
      <c r="L270" s="438"/>
      <c r="M270" s="438"/>
      <c r="N270" s="438"/>
      <c r="O270" s="423">
        <f t="shared" si="17"/>
        <v>272000</v>
      </c>
      <c r="P270" s="423"/>
      <c r="Q270" s="423"/>
      <c r="R270" s="423"/>
      <c r="S270" s="423"/>
      <c r="T270" s="423">
        <f t="shared" si="18"/>
        <v>0</v>
      </c>
      <c r="U270" s="423">
        <f t="shared" si="19"/>
        <v>272000</v>
      </c>
      <c r="V270" s="439"/>
    </row>
    <row r="271" spans="1:22" ht="23.25" x14ac:dyDescent="0.5">
      <c r="A271" s="434">
        <v>54052020</v>
      </c>
      <c r="B271" s="440"/>
      <c r="C271" s="436"/>
      <c r="D271" s="436" t="s">
        <v>963</v>
      </c>
      <c r="E271" s="437"/>
      <c r="F271" s="438">
        <v>68300</v>
      </c>
      <c r="G271" s="438"/>
      <c r="H271" s="438"/>
      <c r="I271" s="438"/>
      <c r="J271" s="438"/>
      <c r="K271" s="438"/>
      <c r="L271" s="438"/>
      <c r="M271" s="438"/>
      <c r="N271" s="438"/>
      <c r="O271" s="423">
        <f t="shared" si="17"/>
        <v>68300</v>
      </c>
      <c r="P271" s="423"/>
      <c r="Q271" s="423"/>
      <c r="R271" s="423"/>
      <c r="S271" s="423"/>
      <c r="T271" s="423">
        <f t="shared" si="18"/>
        <v>0</v>
      </c>
      <c r="U271" s="423">
        <f t="shared" si="19"/>
        <v>68300</v>
      </c>
      <c r="V271" s="439"/>
    </row>
    <row r="272" spans="1:22" ht="23.25" x14ac:dyDescent="0.5">
      <c r="A272" s="434">
        <v>54052030</v>
      </c>
      <c r="B272" s="440"/>
      <c r="C272" s="436"/>
      <c r="D272" s="436" t="s">
        <v>964</v>
      </c>
      <c r="E272" s="437"/>
      <c r="F272" s="438">
        <v>171700</v>
      </c>
      <c r="G272" s="438"/>
      <c r="H272" s="438"/>
      <c r="I272" s="438"/>
      <c r="J272" s="438"/>
      <c r="K272" s="438"/>
      <c r="L272" s="438"/>
      <c r="M272" s="438"/>
      <c r="N272" s="438"/>
      <c r="O272" s="423">
        <f t="shared" si="17"/>
        <v>171700</v>
      </c>
      <c r="P272" s="423"/>
      <c r="Q272" s="423"/>
      <c r="R272" s="423"/>
      <c r="S272" s="423"/>
      <c r="T272" s="423">
        <f t="shared" si="18"/>
        <v>0</v>
      </c>
      <c r="U272" s="423">
        <f t="shared" si="19"/>
        <v>171700</v>
      </c>
      <c r="V272" s="439"/>
    </row>
    <row r="273" spans="1:22" ht="23.25" x14ac:dyDescent="0.5">
      <c r="A273" s="447"/>
      <c r="B273" s="458"/>
      <c r="C273" s="454" t="s">
        <v>965</v>
      </c>
      <c r="D273" s="449"/>
      <c r="E273" s="450"/>
      <c r="F273" s="455"/>
      <c r="G273" s="455"/>
      <c r="H273" s="455"/>
      <c r="I273" s="455"/>
      <c r="J273" s="455"/>
      <c r="K273" s="455"/>
      <c r="L273" s="455"/>
      <c r="M273" s="455"/>
      <c r="N273" s="455"/>
      <c r="O273" s="423">
        <f t="shared" si="17"/>
        <v>0</v>
      </c>
      <c r="P273" s="423"/>
      <c r="Q273" s="423"/>
      <c r="R273" s="423"/>
      <c r="S273" s="423"/>
      <c r="T273" s="423">
        <f t="shared" si="18"/>
        <v>0</v>
      </c>
      <c r="U273" s="423">
        <f t="shared" si="19"/>
        <v>0</v>
      </c>
      <c r="V273" s="456"/>
    </row>
    <row r="274" spans="1:22" ht="23.25" x14ac:dyDescent="0.5">
      <c r="A274" s="434">
        <v>54060010</v>
      </c>
      <c r="B274" s="440"/>
      <c r="C274" s="436"/>
      <c r="D274" s="436" t="s">
        <v>712</v>
      </c>
      <c r="E274" s="437"/>
      <c r="F274" s="438"/>
      <c r="G274" s="438"/>
      <c r="H274" s="438"/>
      <c r="I274" s="438"/>
      <c r="J274" s="438"/>
      <c r="K274" s="438"/>
      <c r="L274" s="438"/>
      <c r="M274" s="438"/>
      <c r="N274" s="438"/>
      <c r="O274" s="423">
        <f t="shared" si="17"/>
        <v>0</v>
      </c>
      <c r="P274" s="423"/>
      <c r="Q274" s="423"/>
      <c r="R274" s="423"/>
      <c r="S274" s="423"/>
      <c r="T274" s="423">
        <f t="shared" si="18"/>
        <v>0</v>
      </c>
      <c r="U274" s="423">
        <f t="shared" si="19"/>
        <v>0</v>
      </c>
      <c r="V274" s="439"/>
    </row>
    <row r="275" spans="1:22" ht="23.25" x14ac:dyDescent="0.5">
      <c r="A275" s="434">
        <v>54060020</v>
      </c>
      <c r="B275" s="440"/>
      <c r="C275" s="436"/>
      <c r="D275" s="436" t="s">
        <v>713</v>
      </c>
      <c r="E275" s="437"/>
      <c r="F275" s="438"/>
      <c r="G275" s="438"/>
      <c r="H275" s="438"/>
      <c r="I275" s="438"/>
      <c r="J275" s="438"/>
      <c r="K275" s="438"/>
      <c r="L275" s="438"/>
      <c r="M275" s="438"/>
      <c r="N275" s="438"/>
      <c r="O275" s="423">
        <f t="shared" si="17"/>
        <v>0</v>
      </c>
      <c r="P275" s="423"/>
      <c r="Q275" s="423"/>
      <c r="R275" s="423"/>
      <c r="S275" s="423"/>
      <c r="T275" s="423">
        <f t="shared" si="18"/>
        <v>0</v>
      </c>
      <c r="U275" s="423">
        <f t="shared" si="19"/>
        <v>0</v>
      </c>
      <c r="V275" s="439"/>
    </row>
    <row r="276" spans="1:22" ht="23.25" x14ac:dyDescent="0.5">
      <c r="A276" s="434">
        <v>54060030</v>
      </c>
      <c r="B276" s="440"/>
      <c r="C276" s="436"/>
      <c r="D276" s="436" t="s">
        <v>714</v>
      </c>
      <c r="E276" s="437"/>
      <c r="F276" s="438">
        <v>627600</v>
      </c>
      <c r="G276" s="438"/>
      <c r="H276" s="438"/>
      <c r="I276" s="438"/>
      <c r="J276" s="438"/>
      <c r="K276" s="438"/>
      <c r="L276" s="438"/>
      <c r="M276" s="438"/>
      <c r="N276" s="438"/>
      <c r="O276" s="423">
        <f t="shared" si="17"/>
        <v>627600</v>
      </c>
      <c r="P276" s="423"/>
      <c r="Q276" s="423"/>
      <c r="R276" s="423"/>
      <c r="S276" s="423"/>
      <c r="T276" s="423">
        <f t="shared" si="18"/>
        <v>0</v>
      </c>
      <c r="U276" s="423">
        <f t="shared" si="19"/>
        <v>627600</v>
      </c>
      <c r="V276" s="439"/>
    </row>
    <row r="277" spans="1:22" ht="23.25" x14ac:dyDescent="0.5">
      <c r="A277" s="434">
        <v>54060040</v>
      </c>
      <c r="B277" s="440"/>
      <c r="C277" s="436"/>
      <c r="D277" s="436" t="s">
        <v>715</v>
      </c>
      <c r="E277" s="437"/>
      <c r="F277" s="438">
        <v>17800</v>
      </c>
      <c r="G277" s="438"/>
      <c r="H277" s="438"/>
      <c r="I277" s="438"/>
      <c r="J277" s="438"/>
      <c r="K277" s="438"/>
      <c r="L277" s="438"/>
      <c r="M277" s="438"/>
      <c r="N277" s="438"/>
      <c r="O277" s="423">
        <f t="shared" si="17"/>
        <v>17800</v>
      </c>
      <c r="P277" s="423"/>
      <c r="Q277" s="423"/>
      <c r="R277" s="423"/>
      <c r="S277" s="423"/>
      <c r="T277" s="423">
        <f t="shared" si="18"/>
        <v>0</v>
      </c>
      <c r="U277" s="423">
        <f t="shared" si="19"/>
        <v>17800</v>
      </c>
      <c r="V277" s="439"/>
    </row>
    <row r="278" spans="1:22" ht="23.25" x14ac:dyDescent="0.5">
      <c r="A278" s="434"/>
      <c r="B278" s="435"/>
      <c r="C278" s="427" t="s">
        <v>966</v>
      </c>
      <c r="D278" s="436"/>
      <c r="E278" s="437"/>
      <c r="F278" s="438"/>
      <c r="G278" s="438"/>
      <c r="H278" s="438"/>
      <c r="I278" s="438"/>
      <c r="J278" s="438"/>
      <c r="K278" s="438"/>
      <c r="L278" s="438"/>
      <c r="M278" s="438"/>
      <c r="N278" s="438"/>
      <c r="O278" s="423">
        <f t="shared" si="17"/>
        <v>0</v>
      </c>
      <c r="P278" s="423"/>
      <c r="Q278" s="423"/>
      <c r="R278" s="423"/>
      <c r="S278" s="423"/>
      <c r="T278" s="423">
        <f t="shared" si="18"/>
        <v>0</v>
      </c>
      <c r="U278" s="423">
        <f t="shared" si="19"/>
        <v>0</v>
      </c>
      <c r="V278" s="439"/>
    </row>
    <row r="279" spans="1:22" ht="23.25" x14ac:dyDescent="0.5">
      <c r="A279" s="434">
        <v>54070010</v>
      </c>
      <c r="B279" s="440"/>
      <c r="C279" s="436"/>
      <c r="D279" s="436" t="s">
        <v>716</v>
      </c>
      <c r="E279" s="437"/>
      <c r="F279" s="438"/>
      <c r="G279" s="438"/>
      <c r="H279" s="438"/>
      <c r="I279" s="438"/>
      <c r="J279" s="438"/>
      <c r="K279" s="438"/>
      <c r="L279" s="438"/>
      <c r="M279" s="438"/>
      <c r="N279" s="438"/>
      <c r="O279" s="423">
        <f t="shared" si="17"/>
        <v>0</v>
      </c>
      <c r="P279" s="423"/>
      <c r="Q279" s="423"/>
      <c r="R279" s="423"/>
      <c r="S279" s="423"/>
      <c r="T279" s="423">
        <f t="shared" si="18"/>
        <v>0</v>
      </c>
      <c r="U279" s="423">
        <f t="shared" si="19"/>
        <v>0</v>
      </c>
      <c r="V279" s="439"/>
    </row>
    <row r="280" spans="1:22" ht="23.25" x14ac:dyDescent="0.5">
      <c r="A280" s="434">
        <v>54070020</v>
      </c>
      <c r="B280" s="440"/>
      <c r="C280" s="436"/>
      <c r="D280" s="436" t="s">
        <v>967</v>
      </c>
      <c r="E280" s="437"/>
      <c r="F280" s="438"/>
      <c r="G280" s="438"/>
      <c r="H280" s="438"/>
      <c r="I280" s="438"/>
      <c r="J280" s="438"/>
      <c r="K280" s="438"/>
      <c r="L280" s="438"/>
      <c r="M280" s="438"/>
      <c r="N280" s="438"/>
      <c r="O280" s="423">
        <f t="shared" si="17"/>
        <v>0</v>
      </c>
      <c r="P280" s="423"/>
      <c r="Q280" s="423"/>
      <c r="R280" s="423"/>
      <c r="S280" s="423"/>
      <c r="T280" s="423">
        <f t="shared" si="18"/>
        <v>0</v>
      </c>
      <c r="U280" s="423">
        <f t="shared" si="19"/>
        <v>0</v>
      </c>
      <c r="V280" s="439"/>
    </row>
    <row r="281" spans="1:22" ht="23.25" x14ac:dyDescent="0.5">
      <c r="A281" s="434"/>
      <c r="B281" s="440"/>
      <c r="C281" s="427" t="s">
        <v>968</v>
      </c>
      <c r="D281" s="436"/>
      <c r="E281" s="437"/>
      <c r="F281" s="438"/>
      <c r="G281" s="438"/>
      <c r="H281" s="438"/>
      <c r="I281" s="438"/>
      <c r="J281" s="438"/>
      <c r="K281" s="438"/>
      <c r="L281" s="438"/>
      <c r="M281" s="438"/>
      <c r="N281" s="438"/>
      <c r="O281" s="423">
        <f t="shared" si="17"/>
        <v>0</v>
      </c>
      <c r="P281" s="423"/>
      <c r="Q281" s="423"/>
      <c r="R281" s="423"/>
      <c r="S281" s="423"/>
      <c r="T281" s="423">
        <f t="shared" si="18"/>
        <v>0</v>
      </c>
      <c r="U281" s="423">
        <f t="shared" si="19"/>
        <v>0</v>
      </c>
      <c r="V281" s="439"/>
    </row>
    <row r="282" spans="1:22" ht="23.25" x14ac:dyDescent="0.5">
      <c r="A282" s="434">
        <v>54080010</v>
      </c>
      <c r="B282" s="440"/>
      <c r="C282" s="436"/>
      <c r="D282" s="436" t="s">
        <v>969</v>
      </c>
      <c r="E282" s="437"/>
      <c r="F282" s="438">
        <v>431200</v>
      </c>
      <c r="G282" s="438"/>
      <c r="H282" s="438"/>
      <c r="I282" s="438"/>
      <c r="J282" s="438"/>
      <c r="K282" s="438"/>
      <c r="L282" s="438"/>
      <c r="M282" s="438"/>
      <c r="N282" s="438"/>
      <c r="O282" s="423">
        <f t="shared" si="17"/>
        <v>431200</v>
      </c>
      <c r="P282" s="423"/>
      <c r="Q282" s="423"/>
      <c r="R282" s="423"/>
      <c r="S282" s="423"/>
      <c r="T282" s="423">
        <f t="shared" si="18"/>
        <v>0</v>
      </c>
      <c r="U282" s="423">
        <f t="shared" si="19"/>
        <v>431200</v>
      </c>
      <c r="V282" s="439"/>
    </row>
    <row r="283" spans="1:22" ht="23.25" x14ac:dyDescent="0.5">
      <c r="A283" s="434">
        <v>54080020</v>
      </c>
      <c r="B283" s="440"/>
      <c r="C283" s="436"/>
      <c r="D283" s="436" t="s">
        <v>718</v>
      </c>
      <c r="E283" s="437"/>
      <c r="F283" s="438"/>
      <c r="G283" s="438"/>
      <c r="H283" s="438"/>
      <c r="I283" s="438"/>
      <c r="J283" s="438"/>
      <c r="K283" s="438"/>
      <c r="L283" s="438"/>
      <c r="M283" s="438"/>
      <c r="N283" s="438"/>
      <c r="O283" s="423">
        <f t="shared" ref="O283:O304" si="20">SUM(F283:N283)</f>
        <v>0</v>
      </c>
      <c r="P283" s="423"/>
      <c r="Q283" s="423"/>
      <c r="R283" s="423"/>
      <c r="S283" s="423"/>
      <c r="T283" s="423">
        <f t="shared" ref="T283:T304" si="21">SUM(P283:S283)</f>
        <v>0</v>
      </c>
      <c r="U283" s="423">
        <f t="shared" ref="U283:U304" si="22">SUM(T283,O283)</f>
        <v>0</v>
      </c>
      <c r="V283" s="439"/>
    </row>
    <row r="284" spans="1:22" ht="23.25" x14ac:dyDescent="0.5">
      <c r="A284" s="434">
        <v>54080030</v>
      </c>
      <c r="B284" s="440"/>
      <c r="C284" s="436"/>
      <c r="D284" s="436" t="s">
        <v>970</v>
      </c>
      <c r="E284" s="437"/>
      <c r="F284" s="438"/>
      <c r="G284" s="438"/>
      <c r="H284" s="438"/>
      <c r="I284" s="438"/>
      <c r="J284" s="438"/>
      <c r="K284" s="438"/>
      <c r="L284" s="438"/>
      <c r="M284" s="438"/>
      <c r="N284" s="438"/>
      <c r="O284" s="423">
        <f t="shared" si="20"/>
        <v>0</v>
      </c>
      <c r="P284" s="423"/>
      <c r="Q284" s="423"/>
      <c r="R284" s="423"/>
      <c r="S284" s="423"/>
      <c r="T284" s="423">
        <f t="shared" si="21"/>
        <v>0</v>
      </c>
      <c r="U284" s="423">
        <f t="shared" si="22"/>
        <v>0</v>
      </c>
      <c r="V284" s="439"/>
    </row>
    <row r="285" spans="1:22" ht="23.25" x14ac:dyDescent="0.5">
      <c r="A285" s="434">
        <v>54080050</v>
      </c>
      <c r="B285" s="440"/>
      <c r="C285" s="436"/>
      <c r="D285" s="436" t="s">
        <v>719</v>
      </c>
      <c r="E285" s="437"/>
      <c r="F285" s="438">
        <v>98900</v>
      </c>
      <c r="G285" s="438"/>
      <c r="H285" s="438"/>
      <c r="I285" s="438"/>
      <c r="J285" s="438"/>
      <c r="K285" s="438"/>
      <c r="L285" s="438"/>
      <c r="M285" s="438"/>
      <c r="N285" s="438"/>
      <c r="O285" s="423">
        <f t="shared" si="20"/>
        <v>98900</v>
      </c>
      <c r="P285" s="423"/>
      <c r="Q285" s="423"/>
      <c r="R285" s="423"/>
      <c r="S285" s="423"/>
      <c r="T285" s="423">
        <f t="shared" si="21"/>
        <v>0</v>
      </c>
      <c r="U285" s="423">
        <f t="shared" si="22"/>
        <v>98900</v>
      </c>
      <c r="V285" s="439"/>
    </row>
    <row r="286" spans="1:22" ht="23.25" x14ac:dyDescent="0.5">
      <c r="A286" s="434">
        <v>54080060</v>
      </c>
      <c r="B286" s="440"/>
      <c r="C286" s="436"/>
      <c r="D286" s="436" t="s">
        <v>720</v>
      </c>
      <c r="E286" s="437"/>
      <c r="F286" s="438">
        <v>829500</v>
      </c>
      <c r="G286" s="438"/>
      <c r="H286" s="438"/>
      <c r="I286" s="438"/>
      <c r="J286" s="438"/>
      <c r="K286" s="438"/>
      <c r="L286" s="438"/>
      <c r="M286" s="438"/>
      <c r="N286" s="438"/>
      <c r="O286" s="423">
        <f t="shared" si="20"/>
        <v>829500</v>
      </c>
      <c r="P286" s="423"/>
      <c r="Q286" s="423"/>
      <c r="R286" s="423"/>
      <c r="S286" s="423"/>
      <c r="T286" s="423">
        <f t="shared" si="21"/>
        <v>0</v>
      </c>
      <c r="U286" s="423">
        <f t="shared" si="22"/>
        <v>829500</v>
      </c>
      <c r="V286" s="439"/>
    </row>
    <row r="287" spans="1:22" ht="23.25" x14ac:dyDescent="0.5">
      <c r="A287" s="434">
        <v>54080070</v>
      </c>
      <c r="B287" s="440"/>
      <c r="C287" s="436"/>
      <c r="D287" s="436" t="s">
        <v>971</v>
      </c>
      <c r="E287" s="437"/>
      <c r="F287" s="438"/>
      <c r="G287" s="438"/>
      <c r="H287" s="438"/>
      <c r="I287" s="438"/>
      <c r="J287" s="438"/>
      <c r="K287" s="438"/>
      <c r="L287" s="438"/>
      <c r="M287" s="438"/>
      <c r="N287" s="438"/>
      <c r="O287" s="423">
        <f t="shared" si="20"/>
        <v>0</v>
      </c>
      <c r="P287" s="423"/>
      <c r="Q287" s="423"/>
      <c r="R287" s="423"/>
      <c r="S287" s="423"/>
      <c r="T287" s="423">
        <f t="shared" si="21"/>
        <v>0</v>
      </c>
      <c r="U287" s="423">
        <f t="shared" si="22"/>
        <v>0</v>
      </c>
      <c r="V287" s="439"/>
    </row>
    <row r="288" spans="1:22" ht="23.25" x14ac:dyDescent="0.5">
      <c r="A288" s="434">
        <v>54080090</v>
      </c>
      <c r="B288" s="440"/>
      <c r="C288" s="436"/>
      <c r="D288" s="436" t="s">
        <v>972</v>
      </c>
      <c r="E288" s="437"/>
      <c r="F288" s="438"/>
      <c r="G288" s="438"/>
      <c r="H288" s="438"/>
      <c r="I288" s="438"/>
      <c r="J288" s="438"/>
      <c r="K288" s="438"/>
      <c r="L288" s="438"/>
      <c r="M288" s="438"/>
      <c r="N288" s="438"/>
      <c r="O288" s="423">
        <f t="shared" si="20"/>
        <v>0</v>
      </c>
      <c r="P288" s="423"/>
      <c r="Q288" s="423"/>
      <c r="R288" s="423"/>
      <c r="S288" s="423"/>
      <c r="T288" s="423">
        <f t="shared" si="21"/>
        <v>0</v>
      </c>
      <c r="U288" s="423">
        <f t="shared" si="22"/>
        <v>0</v>
      </c>
      <c r="V288" s="439"/>
    </row>
    <row r="289" spans="1:22" ht="23.25" x14ac:dyDescent="0.5">
      <c r="A289" s="434"/>
      <c r="B289" s="440"/>
      <c r="C289" s="427" t="s">
        <v>973</v>
      </c>
      <c r="D289" s="436"/>
      <c r="E289" s="437"/>
      <c r="F289" s="438"/>
      <c r="G289" s="438"/>
      <c r="H289" s="438"/>
      <c r="I289" s="438"/>
      <c r="J289" s="438"/>
      <c r="K289" s="438"/>
      <c r="L289" s="438"/>
      <c r="M289" s="438"/>
      <c r="N289" s="438"/>
      <c r="O289" s="423">
        <f t="shared" si="20"/>
        <v>0</v>
      </c>
      <c r="P289" s="423"/>
      <c r="Q289" s="423"/>
      <c r="R289" s="423"/>
      <c r="S289" s="423"/>
      <c r="T289" s="423">
        <f t="shared" si="21"/>
        <v>0</v>
      </c>
      <c r="U289" s="423">
        <f t="shared" si="22"/>
        <v>0</v>
      </c>
      <c r="V289" s="439"/>
    </row>
    <row r="290" spans="1:22" ht="23.25" x14ac:dyDescent="0.5">
      <c r="A290" s="434">
        <v>54540008</v>
      </c>
      <c r="B290" s="440"/>
      <c r="C290" s="436"/>
      <c r="D290" s="436" t="s">
        <v>974</v>
      </c>
      <c r="E290" s="437"/>
      <c r="F290" s="438"/>
      <c r="G290" s="438"/>
      <c r="H290" s="438"/>
      <c r="I290" s="438"/>
      <c r="J290" s="438"/>
      <c r="K290" s="438"/>
      <c r="L290" s="438"/>
      <c r="M290" s="438"/>
      <c r="N290" s="438"/>
      <c r="O290" s="423">
        <f t="shared" si="20"/>
        <v>0</v>
      </c>
      <c r="P290" s="423"/>
      <c r="Q290" s="423"/>
      <c r="R290" s="423"/>
      <c r="S290" s="423"/>
      <c r="T290" s="423">
        <f t="shared" si="21"/>
        <v>0</v>
      </c>
      <c r="U290" s="423">
        <f t="shared" si="22"/>
        <v>0</v>
      </c>
      <c r="V290" s="439"/>
    </row>
    <row r="291" spans="1:22" ht="23.25" x14ac:dyDescent="0.5">
      <c r="A291" s="434">
        <v>54550008</v>
      </c>
      <c r="B291" s="440"/>
      <c r="C291" s="436"/>
      <c r="D291" s="436" t="s">
        <v>975</v>
      </c>
      <c r="E291" s="437"/>
      <c r="F291" s="438"/>
      <c r="G291" s="438"/>
      <c r="H291" s="438"/>
      <c r="I291" s="438"/>
      <c r="J291" s="438"/>
      <c r="K291" s="438"/>
      <c r="L291" s="438"/>
      <c r="M291" s="438"/>
      <c r="N291" s="438"/>
      <c r="O291" s="423">
        <f t="shared" si="20"/>
        <v>0</v>
      </c>
      <c r="P291" s="423"/>
      <c r="Q291" s="423"/>
      <c r="R291" s="423"/>
      <c r="S291" s="423"/>
      <c r="T291" s="423">
        <f t="shared" si="21"/>
        <v>0</v>
      </c>
      <c r="U291" s="423">
        <f t="shared" si="22"/>
        <v>0</v>
      </c>
      <c r="V291" s="439"/>
    </row>
    <row r="292" spans="1:22" ht="23.25" x14ac:dyDescent="0.5">
      <c r="A292" s="434">
        <v>54551008</v>
      </c>
      <c r="B292" s="440"/>
      <c r="C292" s="436"/>
      <c r="D292" s="436" t="s">
        <v>976</v>
      </c>
      <c r="E292" s="437"/>
      <c r="F292" s="438"/>
      <c r="G292" s="438"/>
      <c r="H292" s="438"/>
      <c r="I292" s="438"/>
      <c r="J292" s="438"/>
      <c r="K292" s="438"/>
      <c r="L292" s="438"/>
      <c r="M292" s="438"/>
      <c r="N292" s="438"/>
      <c r="O292" s="423">
        <f t="shared" si="20"/>
        <v>0</v>
      </c>
      <c r="P292" s="423"/>
      <c r="Q292" s="423"/>
      <c r="R292" s="423"/>
      <c r="S292" s="423"/>
      <c r="T292" s="423">
        <f t="shared" si="21"/>
        <v>0</v>
      </c>
      <c r="U292" s="423">
        <f t="shared" si="22"/>
        <v>0</v>
      </c>
      <c r="V292" s="439"/>
    </row>
    <row r="293" spans="1:22" ht="23.25" x14ac:dyDescent="0.5">
      <c r="A293" s="447"/>
      <c r="B293" s="458"/>
      <c r="C293" s="454" t="s">
        <v>977</v>
      </c>
      <c r="D293" s="449"/>
      <c r="E293" s="450"/>
      <c r="F293" s="455"/>
      <c r="G293" s="455"/>
      <c r="H293" s="455"/>
      <c r="I293" s="455"/>
      <c r="J293" s="455"/>
      <c r="K293" s="455"/>
      <c r="L293" s="455"/>
      <c r="M293" s="455"/>
      <c r="N293" s="455"/>
      <c r="O293" s="423">
        <f t="shared" si="20"/>
        <v>0</v>
      </c>
      <c r="P293" s="423"/>
      <c r="Q293" s="423"/>
      <c r="R293" s="423"/>
      <c r="S293" s="423"/>
      <c r="T293" s="423">
        <f t="shared" si="21"/>
        <v>0</v>
      </c>
      <c r="U293" s="423">
        <f t="shared" si="22"/>
        <v>0</v>
      </c>
      <c r="V293" s="439"/>
    </row>
    <row r="294" spans="1:22" ht="23.25" x14ac:dyDescent="0.5">
      <c r="A294" s="434">
        <v>54610010</v>
      </c>
      <c r="B294" s="435"/>
      <c r="C294" s="436"/>
      <c r="D294" s="436" t="s">
        <v>978</v>
      </c>
      <c r="E294" s="437"/>
      <c r="F294" s="438"/>
      <c r="G294" s="438"/>
      <c r="H294" s="438"/>
      <c r="I294" s="438"/>
      <c r="J294" s="438"/>
      <c r="K294" s="438"/>
      <c r="L294" s="438"/>
      <c r="M294" s="438"/>
      <c r="N294" s="438"/>
      <c r="O294" s="423">
        <f t="shared" si="20"/>
        <v>0</v>
      </c>
      <c r="P294" s="423"/>
      <c r="Q294" s="423"/>
      <c r="R294" s="423"/>
      <c r="S294" s="423"/>
      <c r="T294" s="423">
        <f t="shared" si="21"/>
        <v>0</v>
      </c>
      <c r="U294" s="423">
        <f t="shared" si="22"/>
        <v>0</v>
      </c>
      <c r="V294" s="439"/>
    </row>
    <row r="295" spans="1:22" ht="23.25" x14ac:dyDescent="0.5">
      <c r="A295" s="447"/>
      <c r="B295" s="448" t="s">
        <v>979</v>
      </c>
      <c r="C295" s="449"/>
      <c r="D295" s="449"/>
      <c r="E295" s="450"/>
      <c r="F295" s="455"/>
      <c r="G295" s="455"/>
      <c r="H295" s="455"/>
      <c r="I295" s="455"/>
      <c r="J295" s="455"/>
      <c r="K295" s="455"/>
      <c r="L295" s="455"/>
      <c r="M295" s="455"/>
      <c r="N295" s="455"/>
      <c r="O295" s="423">
        <f t="shared" si="20"/>
        <v>0</v>
      </c>
      <c r="P295" s="423"/>
      <c r="Q295" s="423"/>
      <c r="R295" s="423"/>
      <c r="S295" s="423"/>
      <c r="T295" s="423">
        <f t="shared" si="21"/>
        <v>0</v>
      </c>
      <c r="U295" s="423">
        <f t="shared" si="22"/>
        <v>0</v>
      </c>
      <c r="V295" s="439"/>
    </row>
    <row r="296" spans="1:22" ht="23.25" x14ac:dyDescent="0.5">
      <c r="A296" s="447"/>
      <c r="B296" s="458"/>
      <c r="C296" s="454" t="s">
        <v>980</v>
      </c>
      <c r="D296" s="449"/>
      <c r="E296" s="450"/>
      <c r="F296" s="455"/>
      <c r="G296" s="455"/>
      <c r="H296" s="455"/>
      <c r="I296" s="455"/>
      <c r="J296" s="455"/>
      <c r="K296" s="455"/>
      <c r="L296" s="455"/>
      <c r="M296" s="455"/>
      <c r="N296" s="455"/>
      <c r="O296" s="423">
        <f t="shared" si="20"/>
        <v>0</v>
      </c>
      <c r="P296" s="423"/>
      <c r="Q296" s="423"/>
      <c r="R296" s="423"/>
      <c r="S296" s="423"/>
      <c r="T296" s="423">
        <f t="shared" si="21"/>
        <v>0</v>
      </c>
      <c r="U296" s="423">
        <f t="shared" si="22"/>
        <v>0</v>
      </c>
      <c r="V296" s="439"/>
    </row>
    <row r="297" spans="1:22" ht="23.25" x14ac:dyDescent="0.5">
      <c r="A297" s="533">
        <v>55010010</v>
      </c>
      <c r="B297" s="534"/>
      <c r="C297" s="535"/>
      <c r="D297" s="536" t="s">
        <v>981</v>
      </c>
      <c r="E297" s="537"/>
      <c r="F297" s="556"/>
      <c r="G297" s="556"/>
      <c r="H297" s="556"/>
      <c r="I297" s="556"/>
      <c r="J297" s="556"/>
      <c r="K297" s="556"/>
      <c r="L297" s="556"/>
      <c r="M297" s="556"/>
      <c r="N297" s="556"/>
      <c r="O297" s="539">
        <f t="shared" si="20"/>
        <v>0</v>
      </c>
      <c r="P297" s="539"/>
      <c r="Q297" s="539"/>
      <c r="R297" s="539"/>
      <c r="S297" s="539"/>
      <c r="T297" s="539">
        <f t="shared" si="21"/>
        <v>0</v>
      </c>
      <c r="U297" s="539">
        <f t="shared" si="22"/>
        <v>0</v>
      </c>
      <c r="V297" s="558" t="s">
        <v>298</v>
      </c>
    </row>
    <row r="298" spans="1:22" ht="23.25" x14ac:dyDescent="0.5">
      <c r="A298" s="533">
        <v>55010019</v>
      </c>
      <c r="B298" s="541"/>
      <c r="C298" s="536"/>
      <c r="D298" s="536" t="s">
        <v>982</v>
      </c>
      <c r="E298" s="537"/>
      <c r="F298" s="556"/>
      <c r="G298" s="556"/>
      <c r="H298" s="556"/>
      <c r="I298" s="556"/>
      <c r="J298" s="556"/>
      <c r="K298" s="556"/>
      <c r="L298" s="556"/>
      <c r="M298" s="556"/>
      <c r="N298" s="556"/>
      <c r="O298" s="539">
        <f t="shared" si="20"/>
        <v>0</v>
      </c>
      <c r="P298" s="539"/>
      <c r="Q298" s="539"/>
      <c r="R298" s="539"/>
      <c r="S298" s="539"/>
      <c r="T298" s="539">
        <f t="shared" si="21"/>
        <v>0</v>
      </c>
      <c r="U298" s="539">
        <f t="shared" si="22"/>
        <v>0</v>
      </c>
      <c r="V298" s="558" t="s">
        <v>298</v>
      </c>
    </row>
    <row r="299" spans="1:22" s="565" customFormat="1" ht="23.25" x14ac:dyDescent="0.5">
      <c r="A299" s="559"/>
      <c r="B299" s="560"/>
      <c r="C299" s="561" t="s">
        <v>983</v>
      </c>
      <c r="D299" s="562"/>
      <c r="E299" s="563"/>
      <c r="F299" s="455"/>
      <c r="G299" s="455"/>
      <c r="H299" s="455"/>
      <c r="I299" s="455"/>
      <c r="J299" s="455"/>
      <c r="K299" s="455"/>
      <c r="L299" s="455"/>
      <c r="M299" s="455"/>
      <c r="N299" s="455"/>
      <c r="O299" s="564">
        <f t="shared" si="20"/>
        <v>0</v>
      </c>
      <c r="P299" s="564"/>
      <c r="Q299" s="564"/>
      <c r="R299" s="564"/>
      <c r="S299" s="564"/>
      <c r="T299" s="564">
        <f t="shared" si="21"/>
        <v>0</v>
      </c>
      <c r="U299" s="564">
        <f t="shared" si="22"/>
        <v>0</v>
      </c>
      <c r="V299" s="439"/>
    </row>
    <row r="300" spans="1:22" ht="23.25" x14ac:dyDescent="0.5">
      <c r="A300" s="552">
        <v>55020010</v>
      </c>
      <c r="B300" s="553"/>
      <c r="C300" s="554"/>
      <c r="D300" s="554" t="s">
        <v>984</v>
      </c>
      <c r="E300" s="555"/>
      <c r="F300" s="556"/>
      <c r="G300" s="556"/>
      <c r="H300" s="556"/>
      <c r="I300" s="556"/>
      <c r="J300" s="556"/>
      <c r="K300" s="556"/>
      <c r="L300" s="556"/>
      <c r="M300" s="556"/>
      <c r="N300" s="556"/>
      <c r="O300" s="539">
        <f t="shared" si="20"/>
        <v>0</v>
      </c>
      <c r="P300" s="539"/>
      <c r="Q300" s="539"/>
      <c r="R300" s="539"/>
      <c r="S300" s="539"/>
      <c r="T300" s="539">
        <f t="shared" si="21"/>
        <v>0</v>
      </c>
      <c r="U300" s="539">
        <f t="shared" si="22"/>
        <v>0</v>
      </c>
      <c r="V300" s="558" t="s">
        <v>298</v>
      </c>
    </row>
    <row r="301" spans="1:22" ht="23.25" x14ac:dyDescent="0.5">
      <c r="A301" s="533">
        <v>55020020</v>
      </c>
      <c r="B301" s="541"/>
      <c r="C301" s="536"/>
      <c r="D301" s="536" t="s">
        <v>985</v>
      </c>
      <c r="E301" s="537"/>
      <c r="F301" s="556"/>
      <c r="G301" s="556"/>
      <c r="H301" s="556"/>
      <c r="I301" s="556"/>
      <c r="J301" s="556"/>
      <c r="K301" s="556"/>
      <c r="L301" s="556"/>
      <c r="M301" s="556"/>
      <c r="N301" s="556"/>
      <c r="O301" s="539">
        <f t="shared" si="20"/>
        <v>0</v>
      </c>
      <c r="P301" s="539"/>
      <c r="Q301" s="539"/>
      <c r="R301" s="539"/>
      <c r="S301" s="539"/>
      <c r="T301" s="539">
        <f t="shared" si="21"/>
        <v>0</v>
      </c>
      <c r="U301" s="539">
        <f t="shared" si="22"/>
        <v>0</v>
      </c>
      <c r="V301" s="558" t="s">
        <v>298</v>
      </c>
    </row>
    <row r="302" spans="1:22" ht="23.25" x14ac:dyDescent="0.5">
      <c r="A302" s="542">
        <v>55020029</v>
      </c>
      <c r="B302" s="543"/>
      <c r="C302" s="544"/>
      <c r="D302" s="544" t="s">
        <v>986</v>
      </c>
      <c r="E302" s="545"/>
      <c r="F302" s="546"/>
      <c r="G302" s="546"/>
      <c r="H302" s="546"/>
      <c r="I302" s="546"/>
      <c r="J302" s="546"/>
      <c r="K302" s="546"/>
      <c r="L302" s="546"/>
      <c r="M302" s="546"/>
      <c r="N302" s="546"/>
      <c r="O302" s="539">
        <f t="shared" si="20"/>
        <v>0</v>
      </c>
      <c r="P302" s="539"/>
      <c r="Q302" s="539"/>
      <c r="R302" s="539"/>
      <c r="S302" s="539"/>
      <c r="T302" s="539">
        <f t="shared" si="21"/>
        <v>0</v>
      </c>
      <c r="U302" s="539">
        <f t="shared" si="22"/>
        <v>0</v>
      </c>
      <c r="V302" s="558" t="s">
        <v>298</v>
      </c>
    </row>
    <row r="303" spans="1:22" ht="23.25" x14ac:dyDescent="0.5">
      <c r="A303" s="552">
        <v>55020030</v>
      </c>
      <c r="B303" s="553"/>
      <c r="C303" s="554"/>
      <c r="D303" s="554" t="s">
        <v>987</v>
      </c>
      <c r="E303" s="555"/>
      <c r="F303" s="556"/>
      <c r="G303" s="556"/>
      <c r="H303" s="556"/>
      <c r="I303" s="556"/>
      <c r="J303" s="556"/>
      <c r="K303" s="556"/>
      <c r="L303" s="556"/>
      <c r="M303" s="556"/>
      <c r="N303" s="556"/>
      <c r="O303" s="539">
        <f t="shared" si="20"/>
        <v>0</v>
      </c>
      <c r="P303" s="539"/>
      <c r="Q303" s="539"/>
      <c r="R303" s="539"/>
      <c r="S303" s="539"/>
      <c r="T303" s="539">
        <f t="shared" si="21"/>
        <v>0</v>
      </c>
      <c r="U303" s="539">
        <f t="shared" si="22"/>
        <v>0</v>
      </c>
      <c r="V303" s="558" t="s">
        <v>298</v>
      </c>
    </row>
    <row r="304" spans="1:22" ht="23.25" x14ac:dyDescent="0.5">
      <c r="A304" s="533">
        <v>55020040</v>
      </c>
      <c r="B304" s="541"/>
      <c r="C304" s="536"/>
      <c r="D304" s="536" t="s">
        <v>988</v>
      </c>
      <c r="E304" s="537"/>
      <c r="F304" s="556"/>
      <c r="G304" s="556"/>
      <c r="H304" s="556"/>
      <c r="I304" s="556"/>
      <c r="J304" s="556"/>
      <c r="K304" s="556"/>
      <c r="L304" s="556"/>
      <c r="M304" s="556"/>
      <c r="N304" s="556"/>
      <c r="O304" s="539">
        <f t="shared" si="20"/>
        <v>0</v>
      </c>
      <c r="P304" s="539"/>
      <c r="Q304" s="539"/>
      <c r="R304" s="539"/>
      <c r="S304" s="539"/>
      <c r="T304" s="539">
        <f t="shared" si="21"/>
        <v>0</v>
      </c>
      <c r="U304" s="539">
        <f t="shared" si="22"/>
        <v>0</v>
      </c>
      <c r="V304" s="558" t="s">
        <v>298</v>
      </c>
    </row>
    <row r="305" spans="1:22" ht="23.25" x14ac:dyDescent="0.5">
      <c r="A305" s="441"/>
      <c r="B305" s="442" t="s">
        <v>989</v>
      </c>
      <c r="C305" s="443"/>
      <c r="D305" s="443"/>
      <c r="E305" s="444"/>
      <c r="F305" s="445">
        <f t="shared" ref="F305:U305" si="23">SUM(F92:F304)</f>
        <v>38722400</v>
      </c>
      <c r="G305" s="445">
        <f t="shared" si="23"/>
        <v>302000</v>
      </c>
      <c r="H305" s="445">
        <f t="shared" si="23"/>
        <v>1245000</v>
      </c>
      <c r="I305" s="445">
        <f t="shared" si="23"/>
        <v>5556504</v>
      </c>
      <c r="J305" s="445">
        <f t="shared" si="23"/>
        <v>4064000</v>
      </c>
      <c r="K305" s="445">
        <f t="shared" si="23"/>
        <v>3131001</v>
      </c>
      <c r="L305" s="445">
        <f t="shared" si="23"/>
        <v>306095.23</v>
      </c>
      <c r="M305" s="445">
        <f t="shared" si="23"/>
        <v>125000</v>
      </c>
      <c r="N305" s="445">
        <f t="shared" si="23"/>
        <v>0</v>
      </c>
      <c r="O305" s="445">
        <f t="shared" si="23"/>
        <v>53852000.230000004</v>
      </c>
      <c r="P305" s="445">
        <f t="shared" si="23"/>
        <v>0</v>
      </c>
      <c r="Q305" s="445">
        <f t="shared" si="23"/>
        <v>0</v>
      </c>
      <c r="R305" s="445">
        <f t="shared" si="23"/>
        <v>0</v>
      </c>
      <c r="S305" s="445">
        <f t="shared" si="23"/>
        <v>0</v>
      </c>
      <c r="T305" s="445">
        <f t="shared" si="23"/>
        <v>0</v>
      </c>
      <c r="U305" s="445">
        <f t="shared" si="23"/>
        <v>53852000.230000004</v>
      </c>
      <c r="V305" s="446"/>
    </row>
    <row r="306" spans="1:22" ht="23.25" x14ac:dyDescent="0.5">
      <c r="A306" s="465"/>
      <c r="B306" s="734" t="s">
        <v>990</v>
      </c>
      <c r="C306" s="735"/>
      <c r="D306" s="735"/>
      <c r="E306" s="735"/>
      <c r="F306" s="466">
        <f t="shared" ref="F306:U306" si="24">SUM(F31,F88,F305)</f>
        <v>453886547.58999997</v>
      </c>
      <c r="G306" s="466">
        <f t="shared" si="24"/>
        <v>397000</v>
      </c>
      <c r="H306" s="466">
        <f t="shared" si="24"/>
        <v>1416900</v>
      </c>
      <c r="I306" s="466">
        <f t="shared" si="24"/>
        <v>8246104</v>
      </c>
      <c r="J306" s="466">
        <f t="shared" si="24"/>
        <v>4245000</v>
      </c>
      <c r="K306" s="466">
        <f t="shared" si="24"/>
        <v>3213001</v>
      </c>
      <c r="L306" s="466">
        <f t="shared" si="24"/>
        <v>363195.23</v>
      </c>
      <c r="M306" s="466">
        <f t="shared" si="24"/>
        <v>176500</v>
      </c>
      <c r="N306" s="466">
        <f t="shared" si="24"/>
        <v>0</v>
      </c>
      <c r="O306" s="466">
        <f t="shared" si="24"/>
        <v>472344247.81999999</v>
      </c>
      <c r="P306" s="466">
        <f t="shared" si="24"/>
        <v>0</v>
      </c>
      <c r="Q306" s="466">
        <f t="shared" si="24"/>
        <v>0</v>
      </c>
      <c r="R306" s="466">
        <f t="shared" si="24"/>
        <v>0</v>
      </c>
      <c r="S306" s="466">
        <f t="shared" si="24"/>
        <v>0</v>
      </c>
      <c r="T306" s="466">
        <f t="shared" si="24"/>
        <v>0</v>
      </c>
      <c r="U306" s="466">
        <f t="shared" si="24"/>
        <v>472344247.81999999</v>
      </c>
      <c r="V306" s="467"/>
    </row>
    <row r="307" spans="1:22" x14ac:dyDescent="0.45">
      <c r="U307" s="636">
        <v>472344247.59209526</v>
      </c>
    </row>
    <row r="309" spans="1:22" ht="24.75" x14ac:dyDescent="0.45">
      <c r="D309" s="385" t="s">
        <v>883</v>
      </c>
      <c r="E309" s="385" t="s">
        <v>884</v>
      </c>
    </row>
    <row r="310" spans="1:22" ht="24.75" x14ac:dyDescent="0.45">
      <c r="D310" s="387"/>
      <c r="E310" s="388" t="s">
        <v>885</v>
      </c>
    </row>
  </sheetData>
  <mergeCells count="6">
    <mergeCell ref="B306:E306"/>
    <mergeCell ref="A1:U1"/>
    <mergeCell ref="A2:U2"/>
    <mergeCell ref="A3:U3"/>
    <mergeCell ref="B6:E6"/>
    <mergeCell ref="B7:E7"/>
  </mergeCells>
  <conditionalFormatting sqref="V9:V11 V26:V27 V32:V34 V43:V44 V49:V50 V55:V60 V66 V69 V80 V82 V86:V87 V89:V91 V96 V102:V113 V115:V116 V120:V121 V124 V128 V137 V146 V151 V156:V160 V169:V170 V175:V176 V180 V182:V186 V190 V244:V247 V249:V292 V298 V300 V46">
    <cfRule type="expression" dxfId="138" priority="46">
      <formula>LEFT(#REF!,1)="ล"</formula>
    </cfRule>
  </conditionalFormatting>
  <conditionalFormatting sqref="V12:V23">
    <cfRule type="expression" dxfId="137" priority="25">
      <formula>LEFT(#REF!,1)="ล"</formula>
    </cfRule>
  </conditionalFormatting>
  <conditionalFormatting sqref="V28:V31">
    <cfRule type="expression" dxfId="136" priority="36">
      <formula>LEFT(#REF!,1)="ล"</formula>
    </cfRule>
  </conditionalFormatting>
  <conditionalFormatting sqref="V35:V42">
    <cfRule type="expression" dxfId="135" priority="24">
      <formula>LEFT(#REF!,1)="ล"</formula>
    </cfRule>
  </conditionalFormatting>
  <conditionalFormatting sqref="V48">
    <cfRule type="expression" dxfId="134" priority="26">
      <formula>LEFT(#REF!,1)="ล"</formula>
    </cfRule>
  </conditionalFormatting>
  <conditionalFormatting sqref="V51:V54">
    <cfRule type="expression" dxfId="133" priority="29">
      <formula>LEFT(#REF!,1)="ล"</formula>
    </cfRule>
  </conditionalFormatting>
  <conditionalFormatting sqref="V62:V63 V65 V191:V243">
    <cfRule type="expression" dxfId="132" priority="28">
      <formula>LEFT(#REF!,1)="ล"</formula>
    </cfRule>
  </conditionalFormatting>
  <conditionalFormatting sqref="V117:V119">
    <cfRule type="expression" dxfId="131" priority="30">
      <formula>LEFT(#REF!,1)="ล"</formula>
    </cfRule>
  </conditionalFormatting>
  <conditionalFormatting sqref="V70:V77">
    <cfRule type="expression" dxfId="130" priority="14">
      <formula>LEFT(#REF!,1)="ล"</formula>
    </cfRule>
  </conditionalFormatting>
  <conditionalFormatting sqref="V78">
    <cfRule type="expression" dxfId="129" priority="44">
      <formula>LEFT(#REF!,1)="ล"</formula>
    </cfRule>
  </conditionalFormatting>
  <conditionalFormatting sqref="V79">
    <cfRule type="expression" dxfId="128" priority="27">
      <formula>LEFT(#REF!,1)="ล"</formula>
    </cfRule>
  </conditionalFormatting>
  <conditionalFormatting sqref="V81">
    <cfRule type="expression" dxfId="127" priority="43">
      <formula>LEFT(#REF!,1)="ล"</formula>
    </cfRule>
  </conditionalFormatting>
  <conditionalFormatting sqref="V84:V85">
    <cfRule type="expression" dxfId="126" priority="33">
      <formula>LEFT(#REF!,1)="ล"</formula>
    </cfRule>
  </conditionalFormatting>
  <conditionalFormatting sqref="V88">
    <cfRule type="expression" dxfId="125" priority="41">
      <formula>LEFT(#REF!,1)="ล"</formula>
    </cfRule>
  </conditionalFormatting>
  <conditionalFormatting sqref="V92:V95">
    <cfRule type="expression" dxfId="124" priority="13">
      <formula>LEFT(#REF!,1)="ล"</formula>
    </cfRule>
  </conditionalFormatting>
  <conditionalFormatting sqref="V97:V101">
    <cfRule type="expression" dxfId="123" priority="23">
      <formula>LEFT(#REF!,1)="ล"</formula>
    </cfRule>
  </conditionalFormatting>
  <conditionalFormatting sqref="V114">
    <cfRule type="expression" dxfId="122" priority="32">
      <formula>LEFT(#REF!,1)="ล"</formula>
    </cfRule>
  </conditionalFormatting>
  <conditionalFormatting sqref="V122:V123">
    <cfRule type="expression" dxfId="121" priority="22">
      <formula>LEFT(#REF!,1)="ล"</formula>
    </cfRule>
  </conditionalFormatting>
  <conditionalFormatting sqref="V125:V127">
    <cfRule type="expression" dxfId="120" priority="21">
      <formula>LEFT(#REF!,1)="ล"</formula>
    </cfRule>
  </conditionalFormatting>
  <conditionalFormatting sqref="V129:V130 V133:V136">
    <cfRule type="expression" dxfId="119" priority="20">
      <formula>LEFT(#REF!,1)="ล"</formula>
    </cfRule>
  </conditionalFormatting>
  <conditionalFormatting sqref="V138:V145">
    <cfRule type="expression" dxfId="118" priority="19">
      <formula>LEFT(#REF!,1)="ล"</formula>
    </cfRule>
  </conditionalFormatting>
  <conditionalFormatting sqref="V147:V150">
    <cfRule type="expression" dxfId="117" priority="18">
      <formula>LEFT(#REF!,1)="ล"</formula>
    </cfRule>
  </conditionalFormatting>
  <conditionalFormatting sqref="V152:V153 V155">
    <cfRule type="expression" dxfId="116" priority="17">
      <formula>LEFT(#REF!,1)="ล"</formula>
    </cfRule>
  </conditionalFormatting>
  <conditionalFormatting sqref="V161:V168">
    <cfRule type="expression" dxfId="115" priority="16">
      <formula>LEFT(#REF!,1)="ล"</formula>
    </cfRule>
  </conditionalFormatting>
  <conditionalFormatting sqref="V171:V174">
    <cfRule type="expression" dxfId="114" priority="15">
      <formula>LEFT(#REF!,1)="ล"</formula>
    </cfRule>
  </conditionalFormatting>
  <conditionalFormatting sqref="V177:V179">
    <cfRule type="expression" dxfId="113" priority="31">
      <formula>LEFT(#REF!,1)="ล"</formula>
    </cfRule>
  </conditionalFormatting>
  <conditionalFormatting sqref="V181">
    <cfRule type="expression" dxfId="112" priority="12">
      <formula>LEFT(#REF!,1)="ล"</formula>
    </cfRule>
  </conditionalFormatting>
  <conditionalFormatting sqref="V187:V189">
    <cfRule type="expression" dxfId="111" priority="35">
      <formula>LEFT(#REF!,1)="ล"</formula>
    </cfRule>
  </conditionalFormatting>
  <conditionalFormatting sqref="V248">
    <cfRule type="expression" dxfId="110" priority="45">
      <formula>LEFT(#REF!,1)="ล"</formula>
    </cfRule>
  </conditionalFormatting>
  <conditionalFormatting sqref="V293:V297">
    <cfRule type="expression" dxfId="109" priority="37">
      <formula>LEFT(#REF!,1)="ล"</formula>
    </cfRule>
  </conditionalFormatting>
  <conditionalFormatting sqref="V299">
    <cfRule type="expression" dxfId="108" priority="42">
      <formula>LEFT(#REF!,1)="ล"</formula>
    </cfRule>
  </conditionalFormatting>
  <conditionalFormatting sqref="V301:V304">
    <cfRule type="expression" dxfId="107" priority="38">
      <formula>LEFT(#REF!,1)="ล"</formula>
    </cfRule>
  </conditionalFormatting>
  <conditionalFormatting sqref="V305">
    <cfRule type="expression" dxfId="106" priority="40">
      <formula>LEFT(#REF!,1)="ล"</formula>
    </cfRule>
  </conditionalFormatting>
  <conditionalFormatting sqref="V306">
    <cfRule type="expression" dxfId="105" priority="39">
      <formula>LEFT(#REF!,1)="ล"</formula>
    </cfRule>
  </conditionalFormatting>
  <conditionalFormatting sqref="V24:V25">
    <cfRule type="expression" dxfId="104" priority="10">
      <formula>LEFT(#REF!,1)="ล"</formula>
    </cfRule>
  </conditionalFormatting>
  <conditionalFormatting sqref="V45">
    <cfRule type="expression" dxfId="103" priority="9">
      <formula>LEFT(#REF!,1)="ล"</formula>
    </cfRule>
  </conditionalFormatting>
  <conditionalFormatting sqref="V47">
    <cfRule type="expression" dxfId="102" priority="8">
      <formula>LEFT(#REF!,1)="ล"</formula>
    </cfRule>
  </conditionalFormatting>
  <conditionalFormatting sqref="V61">
    <cfRule type="expression" dxfId="101" priority="7">
      <formula>LEFT(#REF!,1)="ล"</formula>
    </cfRule>
  </conditionalFormatting>
  <conditionalFormatting sqref="V64">
    <cfRule type="expression" dxfId="100" priority="6">
      <formula>LEFT(#REF!,1)="ล"</formula>
    </cfRule>
  </conditionalFormatting>
  <conditionalFormatting sqref="V67:V68">
    <cfRule type="expression" dxfId="99" priority="5">
      <formula>LEFT(#REF!,1)="ล"</formula>
    </cfRule>
  </conditionalFormatting>
  <conditionalFormatting sqref="V83">
    <cfRule type="expression" dxfId="98" priority="4">
      <formula>LEFT(#REF!,1)="ล"</formula>
    </cfRule>
  </conditionalFormatting>
  <conditionalFormatting sqref="V131">
    <cfRule type="expression" dxfId="97" priority="3">
      <formula>LEFT(#REF!,1)="ล"</formula>
    </cfRule>
  </conditionalFormatting>
  <conditionalFormatting sqref="V132">
    <cfRule type="expression" dxfId="96" priority="2">
      <formula>LEFT(#REF!,1)="ล"</formula>
    </cfRule>
  </conditionalFormatting>
  <conditionalFormatting sqref="V154">
    <cfRule type="expression" dxfId="95" priority="1">
      <formula>LEFT(#REF!,1)="ล"</formula>
    </cfRule>
  </conditionalFormatting>
  <dataValidations disablePrompts="1" count="1">
    <dataValidation type="list" allowBlank="1" showInputMessage="1" showErrorMessage="1" sqref="U5" xr:uid="{DE1A0E22-208D-42E4-B724-85D83B8179B2}">
      <formula1>"บาท,ล้านบาท"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3</vt:i4>
      </vt:variant>
    </vt:vector>
  </HeadingPairs>
  <TitlesOfParts>
    <vt:vector size="28" baseType="lpstr">
      <vt:lpstr>คำอธิบาย</vt:lpstr>
      <vt:lpstr>ปฏิบัติการ</vt:lpstr>
      <vt:lpstr>บัญชี</vt:lpstr>
      <vt:lpstr>ก่อสร้าง</vt:lpstr>
      <vt:lpstr>สนับสนุน</vt:lpstr>
      <vt:lpstr>แผนกบริการลูกค้า</vt:lpstr>
      <vt:lpstr>คลังพัสดุ</vt:lpstr>
      <vt:lpstr>กลุ่มผู้บริหาร</vt:lpstr>
      <vt:lpstr>E001_ค่าใช้จ่าย</vt:lpstr>
      <vt:lpstr>R001_รายได้</vt:lpstr>
      <vt:lpstr>หลักเกณฑ์68</vt:lpstr>
      <vt:lpstr>อนุมัติงบ กงป.</vt:lpstr>
      <vt:lpstr>ใบปะหน้า</vt:lpstr>
      <vt:lpstr>รายละเอียด กงป. เงินเพิ่มอยู่กะ</vt:lpstr>
      <vt:lpstr>รหัสบัญชี</vt:lpstr>
      <vt:lpstr>รหัสบัญชีงบกำไรขาดทุน</vt:lpstr>
      <vt:lpstr>12 บัญชีอัตโนมัติ</vt:lpstr>
      <vt:lpstr>2. พนักงาน-12 บัญชีอัตโนมัติ</vt:lpstr>
      <vt:lpstr>จัดสรร - รายได้</vt:lpstr>
      <vt:lpstr>ค่าใช้จ่ายห้ามโอนย้าย</vt:lpstr>
      <vt:lpstr>5. วัสุดเบิกจากคลัง</vt:lpstr>
      <vt:lpstr>7.ค่าซ่อมคอม</vt:lpstr>
      <vt:lpstr>9.ค่าประชาสัมพันธ์</vt:lpstr>
      <vt:lpstr>ค่าเสื่อมราคา</vt:lpstr>
      <vt:lpstr>ค่าอินเตอร์เน็ท</vt:lpstr>
      <vt:lpstr>หลักเกณฑ์68!Print_Area</vt:lpstr>
      <vt:lpstr>ค่าอินเตอร์เน็ท!Print_Titles</vt:lpstr>
      <vt:lpstr>หลักเกณฑ์68!Print_Titles</vt:lpstr>
    </vt:vector>
  </TitlesOfParts>
  <Company>PEA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</dc:creator>
  <cp:lastModifiedBy>Oatthama Hemchai</cp:lastModifiedBy>
  <cp:lastPrinted>2024-11-22T08:24:29Z</cp:lastPrinted>
  <dcterms:created xsi:type="dcterms:W3CDTF">2006-06-27T03:15:08Z</dcterms:created>
  <dcterms:modified xsi:type="dcterms:W3CDTF">2025-01-07T09:18:54Z</dcterms:modified>
</cp:coreProperties>
</file>