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75" yWindow="180" windowWidth="11655" windowHeight="12000"/>
  </bookViews>
  <sheets>
    <sheet name="รายได้59" sheetId="2" r:id="rId1"/>
    <sheet name="คชจ.59" sheetId="1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AA24" i="1" l="1"/>
  <c r="AA23" i="1"/>
  <c r="AA22" i="1"/>
  <c r="AF91" i="1" l="1"/>
  <c r="R23" i="2" l="1"/>
  <c r="P25" i="2"/>
  <c r="J22" i="2"/>
  <c r="J23" i="2"/>
  <c r="J24" i="2"/>
  <c r="J25" i="2"/>
  <c r="J27" i="2"/>
  <c r="J28" i="2"/>
  <c r="J29" i="2"/>
  <c r="J30" i="2"/>
  <c r="J31" i="2"/>
  <c r="J32" i="2"/>
  <c r="J34" i="2"/>
  <c r="J35" i="2"/>
  <c r="J36" i="2"/>
  <c r="J38" i="2"/>
  <c r="J39" i="2"/>
  <c r="J40" i="2"/>
  <c r="J42" i="2"/>
  <c r="J43" i="2"/>
  <c r="J44" i="2"/>
  <c r="J45" i="2"/>
  <c r="J46" i="2"/>
  <c r="J48" i="2"/>
  <c r="J49" i="2"/>
  <c r="J51" i="2"/>
  <c r="J52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72" i="2"/>
  <c r="J73" i="2"/>
  <c r="J74" i="2"/>
  <c r="J75" i="2"/>
  <c r="J76" i="2"/>
  <c r="J77" i="2"/>
  <c r="J78" i="2"/>
  <c r="J81" i="2"/>
  <c r="J82" i="2"/>
  <c r="J83" i="2"/>
  <c r="J84" i="2"/>
  <c r="J85" i="2"/>
  <c r="J86" i="2"/>
  <c r="J87" i="2"/>
  <c r="J88" i="2"/>
  <c r="J90" i="2"/>
  <c r="J92" i="2"/>
  <c r="J93" i="2"/>
  <c r="J94" i="2"/>
  <c r="J96" i="2"/>
  <c r="J97" i="2"/>
  <c r="J98" i="2"/>
  <c r="J99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21" i="2"/>
  <c r="J12" i="2"/>
  <c r="J13" i="2"/>
  <c r="J14" i="2"/>
  <c r="J15" i="2"/>
  <c r="J16" i="2"/>
  <c r="J17" i="2"/>
  <c r="J11" i="2"/>
  <c r="J18" i="2" s="1"/>
  <c r="AO34" i="1"/>
  <c r="AM40" i="1"/>
  <c r="AM41" i="1"/>
  <c r="AM29" i="1"/>
  <c r="AM38" i="1"/>
  <c r="Q24" i="2" l="1"/>
  <c r="J116" i="2"/>
  <c r="Q22" i="2"/>
  <c r="R22" i="2" s="1"/>
  <c r="Q21" i="2"/>
  <c r="R21" i="2" s="1"/>
  <c r="Q20" i="2"/>
  <c r="R20" i="2" s="1"/>
  <c r="Q19" i="2"/>
  <c r="R19" i="2" s="1"/>
  <c r="AA13" i="1"/>
  <c r="AF13" i="1" s="1"/>
  <c r="AB13" i="1"/>
  <c r="AC13" i="1"/>
  <c r="AD13" i="1"/>
  <c r="AE13" i="1"/>
  <c r="AA14" i="1"/>
  <c r="AB14" i="1"/>
  <c r="AF14" i="1" s="1"/>
  <c r="AC14" i="1"/>
  <c r="AD14" i="1"/>
  <c r="AE14" i="1"/>
  <c r="AA15" i="1"/>
  <c r="AB15" i="1"/>
  <c r="AC15" i="1"/>
  <c r="AD15" i="1"/>
  <c r="AE15" i="1"/>
  <c r="AA16" i="1"/>
  <c r="AF16" i="1" s="1"/>
  <c r="AB16" i="1"/>
  <c r="AC16" i="1"/>
  <c r="AD16" i="1"/>
  <c r="AE16" i="1"/>
  <c r="AA17" i="1"/>
  <c r="AB17" i="1"/>
  <c r="AF17" i="1" s="1"/>
  <c r="AC17" i="1"/>
  <c r="AD17" i="1"/>
  <c r="AE17" i="1"/>
  <c r="AA18" i="1"/>
  <c r="AB18" i="1"/>
  <c r="AC18" i="1"/>
  <c r="AD18" i="1"/>
  <c r="AE18" i="1"/>
  <c r="AF18" i="1"/>
  <c r="AA19" i="1"/>
  <c r="AB19" i="1"/>
  <c r="AC19" i="1"/>
  <c r="AD19" i="1"/>
  <c r="AE19" i="1"/>
  <c r="AA20" i="1"/>
  <c r="AB20" i="1"/>
  <c r="AC20" i="1"/>
  <c r="AD20" i="1"/>
  <c r="AE20" i="1"/>
  <c r="AA21" i="1"/>
  <c r="AB21" i="1"/>
  <c r="AC21" i="1"/>
  <c r="AD21" i="1"/>
  <c r="AE21" i="1"/>
  <c r="AF21" i="1"/>
  <c r="AB22" i="1"/>
  <c r="AC22" i="1"/>
  <c r="AD22" i="1"/>
  <c r="AE22" i="1"/>
  <c r="AF22" i="1"/>
  <c r="AB24" i="1"/>
  <c r="AC24" i="1"/>
  <c r="AD24" i="1"/>
  <c r="AE24" i="1"/>
  <c r="AA25" i="1"/>
  <c r="AB25" i="1"/>
  <c r="AC25" i="1"/>
  <c r="AD25" i="1"/>
  <c r="AE25" i="1"/>
  <c r="AF25" i="1"/>
  <c r="AA27" i="1"/>
  <c r="AB27" i="1"/>
  <c r="AC27" i="1"/>
  <c r="AD27" i="1"/>
  <c r="AE27" i="1"/>
  <c r="AA28" i="1"/>
  <c r="AB28" i="1"/>
  <c r="AC28" i="1"/>
  <c r="AD28" i="1"/>
  <c r="AE28" i="1"/>
  <c r="AA32" i="1"/>
  <c r="AB32" i="1"/>
  <c r="AC32" i="1"/>
  <c r="AD32" i="1"/>
  <c r="AE32" i="1"/>
  <c r="AA33" i="1"/>
  <c r="AB33" i="1"/>
  <c r="AC33" i="1"/>
  <c r="AD33" i="1"/>
  <c r="AE33" i="1"/>
  <c r="AA34" i="1"/>
  <c r="AB34" i="1"/>
  <c r="AC34" i="1"/>
  <c r="AD34" i="1"/>
  <c r="AE34" i="1"/>
  <c r="AA35" i="1"/>
  <c r="AB35" i="1"/>
  <c r="AC35" i="1"/>
  <c r="AD35" i="1"/>
  <c r="AE35" i="1"/>
  <c r="AA36" i="1"/>
  <c r="AB36" i="1"/>
  <c r="AC36" i="1"/>
  <c r="AD36" i="1"/>
  <c r="AE36" i="1"/>
  <c r="AA37" i="1"/>
  <c r="AB37" i="1"/>
  <c r="AC37" i="1"/>
  <c r="AD37" i="1"/>
  <c r="AE37" i="1"/>
  <c r="AF37" i="1"/>
  <c r="AA38" i="1"/>
  <c r="AB38" i="1"/>
  <c r="AC38" i="1"/>
  <c r="AD38" i="1"/>
  <c r="AE38" i="1"/>
  <c r="AF38" i="1"/>
  <c r="AA40" i="1"/>
  <c r="AB40" i="1"/>
  <c r="AC40" i="1"/>
  <c r="AD40" i="1"/>
  <c r="AE40" i="1"/>
  <c r="AA41" i="1"/>
  <c r="AB41" i="1"/>
  <c r="AC41" i="1"/>
  <c r="AD41" i="1"/>
  <c r="AE41" i="1"/>
  <c r="AA43" i="1"/>
  <c r="AB43" i="1"/>
  <c r="AC43" i="1"/>
  <c r="AD43" i="1"/>
  <c r="AE43" i="1"/>
  <c r="AA44" i="1"/>
  <c r="AB44" i="1"/>
  <c r="AC44" i="1"/>
  <c r="AD44" i="1"/>
  <c r="AE44" i="1"/>
  <c r="AA45" i="1"/>
  <c r="AF45" i="1" s="1"/>
  <c r="AB45" i="1"/>
  <c r="AC45" i="1"/>
  <c r="AD45" i="1"/>
  <c r="AE45" i="1"/>
  <c r="AA46" i="1"/>
  <c r="AB46" i="1"/>
  <c r="AF46" i="1" s="1"/>
  <c r="AC46" i="1"/>
  <c r="AD46" i="1"/>
  <c r="AE46" i="1"/>
  <c r="AA47" i="1"/>
  <c r="AB47" i="1"/>
  <c r="AC47" i="1"/>
  <c r="AD47" i="1"/>
  <c r="AE47" i="1"/>
  <c r="AA48" i="1"/>
  <c r="AF48" i="1" s="1"/>
  <c r="AB48" i="1"/>
  <c r="AC48" i="1"/>
  <c r="AD48" i="1"/>
  <c r="AE48" i="1"/>
  <c r="AA49" i="1"/>
  <c r="AB49" i="1"/>
  <c r="AF49" i="1" s="1"/>
  <c r="AC49" i="1"/>
  <c r="AD49" i="1"/>
  <c r="AE49" i="1"/>
  <c r="AA50" i="1"/>
  <c r="AB50" i="1"/>
  <c r="AC50" i="1"/>
  <c r="AD50" i="1"/>
  <c r="AE50" i="1"/>
  <c r="AF50" i="1"/>
  <c r="AA52" i="1"/>
  <c r="AB52" i="1"/>
  <c r="AC52" i="1"/>
  <c r="AD52" i="1"/>
  <c r="AE52" i="1"/>
  <c r="AA53" i="1"/>
  <c r="AB53" i="1"/>
  <c r="AC53" i="1"/>
  <c r="AD53" i="1"/>
  <c r="AE53" i="1"/>
  <c r="AF53" i="1"/>
  <c r="AA54" i="1"/>
  <c r="AB54" i="1"/>
  <c r="AC54" i="1"/>
  <c r="AD54" i="1"/>
  <c r="AE54" i="1"/>
  <c r="AF54" i="1"/>
  <c r="AA57" i="1"/>
  <c r="AB57" i="1"/>
  <c r="AC57" i="1"/>
  <c r="AD57" i="1"/>
  <c r="AE57" i="1"/>
  <c r="AF57" i="1"/>
  <c r="AA58" i="1"/>
  <c r="AB58" i="1"/>
  <c r="AC58" i="1"/>
  <c r="AD58" i="1"/>
  <c r="AE58" i="1"/>
  <c r="AA59" i="1"/>
  <c r="AB59" i="1"/>
  <c r="AC59" i="1"/>
  <c r="AD59" i="1"/>
  <c r="AE59" i="1"/>
  <c r="AA60" i="1"/>
  <c r="AB60" i="1"/>
  <c r="AC60" i="1"/>
  <c r="AD60" i="1"/>
  <c r="AE60" i="1"/>
  <c r="AA61" i="1"/>
  <c r="AF61" i="1" s="1"/>
  <c r="AB61" i="1"/>
  <c r="AC61" i="1"/>
  <c r="AD61" i="1"/>
  <c r="AE61" i="1"/>
  <c r="AA63" i="1"/>
  <c r="AB63" i="1"/>
  <c r="AC63" i="1"/>
  <c r="AD63" i="1"/>
  <c r="AE63" i="1"/>
  <c r="AA64" i="1"/>
  <c r="AB64" i="1"/>
  <c r="AC64" i="1"/>
  <c r="AD64" i="1"/>
  <c r="AE64" i="1"/>
  <c r="AA66" i="1"/>
  <c r="AF66" i="1" s="1"/>
  <c r="AB66" i="1"/>
  <c r="AC66" i="1"/>
  <c r="AD66" i="1"/>
  <c r="AE66" i="1"/>
  <c r="AA67" i="1"/>
  <c r="AB67" i="1"/>
  <c r="AC67" i="1"/>
  <c r="AD67" i="1"/>
  <c r="AE67" i="1"/>
  <c r="AA68" i="1"/>
  <c r="AB68" i="1"/>
  <c r="AC68" i="1"/>
  <c r="AD68" i="1"/>
  <c r="AE68" i="1"/>
  <c r="AA69" i="1"/>
  <c r="AB69" i="1"/>
  <c r="AC69" i="1"/>
  <c r="AD69" i="1"/>
  <c r="AE69" i="1"/>
  <c r="AA71" i="1"/>
  <c r="AB71" i="1"/>
  <c r="AC71" i="1"/>
  <c r="AD71" i="1"/>
  <c r="AE71" i="1"/>
  <c r="AA72" i="1"/>
  <c r="AB72" i="1"/>
  <c r="AC72" i="1"/>
  <c r="AD72" i="1"/>
  <c r="AE72" i="1"/>
  <c r="AA74" i="1"/>
  <c r="AF74" i="1" s="1"/>
  <c r="AB74" i="1"/>
  <c r="AC74" i="1"/>
  <c r="AD74" i="1"/>
  <c r="AE74" i="1"/>
  <c r="AA75" i="1"/>
  <c r="AB75" i="1"/>
  <c r="AC75" i="1"/>
  <c r="AD75" i="1"/>
  <c r="AE75" i="1"/>
  <c r="AA76" i="1"/>
  <c r="AB76" i="1"/>
  <c r="AC76" i="1"/>
  <c r="AD76" i="1"/>
  <c r="AE76" i="1"/>
  <c r="AA77" i="1"/>
  <c r="AF77" i="1" s="1"/>
  <c r="AB77" i="1"/>
  <c r="AC77" i="1"/>
  <c r="AD77" i="1"/>
  <c r="AE77" i="1"/>
  <c r="AA79" i="1"/>
  <c r="AB79" i="1"/>
  <c r="AC79" i="1"/>
  <c r="AD79" i="1"/>
  <c r="AE79" i="1"/>
  <c r="AA80" i="1"/>
  <c r="AF80" i="1" s="1"/>
  <c r="AB80" i="1"/>
  <c r="AC80" i="1"/>
  <c r="AD80" i="1"/>
  <c r="AE80" i="1"/>
  <c r="AA84" i="1"/>
  <c r="AB84" i="1"/>
  <c r="AC84" i="1"/>
  <c r="AD84" i="1"/>
  <c r="AE84" i="1"/>
  <c r="AA85" i="1"/>
  <c r="AF85" i="1" s="1"/>
  <c r="AB85" i="1"/>
  <c r="AC85" i="1"/>
  <c r="AD85" i="1"/>
  <c r="AE85" i="1"/>
  <c r="AA86" i="1"/>
  <c r="AB86" i="1"/>
  <c r="AC86" i="1"/>
  <c r="AF86" i="1" s="1"/>
  <c r="AD86" i="1"/>
  <c r="AE86" i="1"/>
  <c r="AA87" i="1"/>
  <c r="AB87" i="1"/>
  <c r="AC87" i="1"/>
  <c r="AD87" i="1"/>
  <c r="AE87" i="1"/>
  <c r="AA88" i="1"/>
  <c r="AB88" i="1"/>
  <c r="AC88" i="1"/>
  <c r="AD88" i="1"/>
  <c r="AE88" i="1"/>
  <c r="AA89" i="1"/>
  <c r="AB89" i="1"/>
  <c r="AC89" i="1"/>
  <c r="AD89" i="1"/>
  <c r="AE89" i="1"/>
  <c r="AF89" i="1"/>
  <c r="AA90" i="1"/>
  <c r="AB90" i="1"/>
  <c r="AD90" i="1"/>
  <c r="AE90" i="1"/>
  <c r="AA91" i="1"/>
  <c r="AB91" i="1"/>
  <c r="AD91" i="1"/>
  <c r="AE91" i="1"/>
  <c r="AA92" i="1"/>
  <c r="AB92" i="1"/>
  <c r="AD92" i="1"/>
  <c r="AE92" i="1"/>
  <c r="AA94" i="1"/>
  <c r="AB94" i="1"/>
  <c r="AF94" i="1" s="1"/>
  <c r="AC94" i="1"/>
  <c r="AD94" i="1"/>
  <c r="AE94" i="1"/>
  <c r="AA95" i="1"/>
  <c r="AB95" i="1"/>
  <c r="AC95" i="1"/>
  <c r="AD95" i="1"/>
  <c r="AE95" i="1"/>
  <c r="AA96" i="1"/>
  <c r="AF96" i="1" s="1"/>
  <c r="AB96" i="1"/>
  <c r="AC96" i="1"/>
  <c r="AD96" i="1"/>
  <c r="AE96" i="1"/>
  <c r="AA97" i="1"/>
  <c r="AB97" i="1"/>
  <c r="AF97" i="1" s="1"/>
  <c r="AC97" i="1"/>
  <c r="AD97" i="1"/>
  <c r="AE97" i="1"/>
  <c r="AA98" i="1"/>
  <c r="AB98" i="1"/>
  <c r="AC98" i="1"/>
  <c r="AD98" i="1"/>
  <c r="AE98" i="1"/>
  <c r="AF98" i="1"/>
  <c r="AA100" i="1"/>
  <c r="AB100" i="1"/>
  <c r="AC100" i="1"/>
  <c r="AD100" i="1"/>
  <c r="AE100" i="1"/>
  <c r="AA101" i="1"/>
  <c r="AB101" i="1"/>
  <c r="AC101" i="1"/>
  <c r="AD101" i="1"/>
  <c r="AE101" i="1"/>
  <c r="AF101" i="1"/>
  <c r="AA102" i="1"/>
  <c r="AB102" i="1"/>
  <c r="AC102" i="1"/>
  <c r="AD102" i="1"/>
  <c r="AE102" i="1"/>
  <c r="AF102" i="1"/>
  <c r="AA103" i="1"/>
  <c r="AB103" i="1"/>
  <c r="AC103" i="1"/>
  <c r="AD103" i="1"/>
  <c r="AE103" i="1"/>
  <c r="AA105" i="1"/>
  <c r="AB105" i="1"/>
  <c r="AC105" i="1"/>
  <c r="AD105" i="1"/>
  <c r="AE105" i="1"/>
  <c r="AF105" i="1"/>
  <c r="AA108" i="1"/>
  <c r="AB108" i="1"/>
  <c r="AC108" i="1"/>
  <c r="AD108" i="1"/>
  <c r="AE108" i="1"/>
  <c r="AA109" i="1"/>
  <c r="AB109" i="1"/>
  <c r="AC109" i="1"/>
  <c r="AD109" i="1"/>
  <c r="AE109" i="1"/>
  <c r="AA110" i="1"/>
  <c r="AB110" i="1"/>
  <c r="AF110" i="1" s="1"/>
  <c r="AC110" i="1"/>
  <c r="AD110" i="1"/>
  <c r="AE110" i="1"/>
  <c r="AA112" i="1"/>
  <c r="AB112" i="1"/>
  <c r="AC112" i="1"/>
  <c r="AD112" i="1"/>
  <c r="AE112" i="1"/>
  <c r="AA113" i="1"/>
  <c r="AB113" i="1"/>
  <c r="AC113" i="1"/>
  <c r="AD113" i="1"/>
  <c r="AE113" i="1"/>
  <c r="AA114" i="1"/>
  <c r="AF114" i="1" s="1"/>
  <c r="AB114" i="1"/>
  <c r="AC114" i="1"/>
  <c r="AD114" i="1"/>
  <c r="AE114" i="1"/>
  <c r="AA117" i="1"/>
  <c r="AF117" i="1" s="1"/>
  <c r="AB117" i="1"/>
  <c r="AC117" i="1"/>
  <c r="AD117" i="1"/>
  <c r="AE117" i="1"/>
  <c r="AA118" i="1"/>
  <c r="AB118" i="1"/>
  <c r="AC118" i="1"/>
  <c r="AD118" i="1"/>
  <c r="AE118" i="1"/>
  <c r="AA120" i="1"/>
  <c r="AB120" i="1"/>
  <c r="AC120" i="1"/>
  <c r="AD120" i="1"/>
  <c r="AE120" i="1"/>
  <c r="AA121" i="1"/>
  <c r="AF121" i="1" s="1"/>
  <c r="AB121" i="1"/>
  <c r="AC121" i="1"/>
  <c r="AD121" i="1"/>
  <c r="AE121" i="1"/>
  <c r="AA122" i="1"/>
  <c r="AB122" i="1"/>
  <c r="AC122" i="1"/>
  <c r="AD122" i="1"/>
  <c r="AE122" i="1"/>
  <c r="AA124" i="1"/>
  <c r="AB124" i="1"/>
  <c r="AC124" i="1"/>
  <c r="AD124" i="1"/>
  <c r="AE124" i="1"/>
  <c r="AA125" i="1"/>
  <c r="AF125" i="1" s="1"/>
  <c r="AB125" i="1"/>
  <c r="AC125" i="1"/>
  <c r="AD125" i="1"/>
  <c r="AE125" i="1"/>
  <c r="AA126" i="1"/>
  <c r="AB126" i="1"/>
  <c r="AF126" i="1" s="1"/>
  <c r="AC126" i="1"/>
  <c r="AD126" i="1"/>
  <c r="AE126" i="1"/>
  <c r="AA127" i="1"/>
  <c r="AB127" i="1"/>
  <c r="AC127" i="1"/>
  <c r="AD127" i="1"/>
  <c r="AE127" i="1"/>
  <c r="AA128" i="1"/>
  <c r="AF128" i="1" s="1"/>
  <c r="AB128" i="1"/>
  <c r="AC128" i="1"/>
  <c r="AD128" i="1"/>
  <c r="AE128" i="1"/>
  <c r="AA129" i="1"/>
  <c r="AB129" i="1"/>
  <c r="AC129" i="1"/>
  <c r="AD129" i="1"/>
  <c r="AE129" i="1"/>
  <c r="AA130" i="1"/>
  <c r="AB130" i="1"/>
  <c r="AC130" i="1"/>
  <c r="AD130" i="1"/>
  <c r="AE130" i="1"/>
  <c r="AF130" i="1"/>
  <c r="AA131" i="1"/>
  <c r="AB131" i="1"/>
  <c r="AC131" i="1"/>
  <c r="AD131" i="1"/>
  <c r="AE131" i="1"/>
  <c r="AA133" i="1"/>
  <c r="AB133" i="1"/>
  <c r="AC133" i="1"/>
  <c r="AD133" i="1"/>
  <c r="AE133" i="1"/>
  <c r="AF133" i="1"/>
  <c r="AA134" i="1"/>
  <c r="AB134" i="1"/>
  <c r="AC134" i="1"/>
  <c r="AD134" i="1"/>
  <c r="AE134" i="1"/>
  <c r="AF134" i="1"/>
  <c r="AA135" i="1"/>
  <c r="AB135" i="1"/>
  <c r="AC135" i="1"/>
  <c r="AD135" i="1"/>
  <c r="AE135" i="1"/>
  <c r="AA136" i="1"/>
  <c r="AB136" i="1"/>
  <c r="AC136" i="1"/>
  <c r="AD136" i="1"/>
  <c r="AE136" i="1"/>
  <c r="AA137" i="1"/>
  <c r="AB137" i="1"/>
  <c r="AC137" i="1"/>
  <c r="AD137" i="1"/>
  <c r="AE137" i="1"/>
  <c r="AF137" i="1"/>
  <c r="AA138" i="1"/>
  <c r="AF138" i="1" s="1"/>
  <c r="AB138" i="1"/>
  <c r="AC138" i="1"/>
  <c r="AD138" i="1"/>
  <c r="AE138" i="1"/>
  <c r="AA139" i="1"/>
  <c r="AB139" i="1"/>
  <c r="AC139" i="1"/>
  <c r="AD139" i="1"/>
  <c r="AE139" i="1"/>
  <c r="AA141" i="1"/>
  <c r="AB141" i="1"/>
  <c r="AC141" i="1"/>
  <c r="AD141" i="1"/>
  <c r="AE141" i="1"/>
  <c r="AA142" i="1"/>
  <c r="AB142" i="1"/>
  <c r="AF142" i="1" s="1"/>
  <c r="AC142" i="1"/>
  <c r="AD142" i="1"/>
  <c r="AE142" i="1"/>
  <c r="AA143" i="1"/>
  <c r="AB143" i="1"/>
  <c r="AC143" i="1"/>
  <c r="AD143" i="1"/>
  <c r="AE143" i="1"/>
  <c r="AA144" i="1"/>
  <c r="AB144" i="1"/>
  <c r="AC144" i="1"/>
  <c r="AD144" i="1"/>
  <c r="AE144" i="1"/>
  <c r="AA146" i="1"/>
  <c r="AB146" i="1"/>
  <c r="AC146" i="1"/>
  <c r="AD146" i="1"/>
  <c r="AE146" i="1"/>
  <c r="AA147" i="1"/>
  <c r="AB147" i="1"/>
  <c r="AC147" i="1"/>
  <c r="AD147" i="1"/>
  <c r="AE147" i="1"/>
  <c r="AA148" i="1"/>
  <c r="AB148" i="1"/>
  <c r="AC148" i="1"/>
  <c r="AD148" i="1"/>
  <c r="AE148" i="1"/>
  <c r="AA150" i="1"/>
  <c r="AB150" i="1"/>
  <c r="AC150" i="1"/>
  <c r="AD150" i="1"/>
  <c r="AE150" i="1"/>
  <c r="AF150" i="1"/>
  <c r="AA151" i="1"/>
  <c r="AB151" i="1"/>
  <c r="AC151" i="1"/>
  <c r="AD151" i="1"/>
  <c r="AE151" i="1"/>
  <c r="AA153" i="1"/>
  <c r="AB153" i="1"/>
  <c r="AC153" i="1"/>
  <c r="AD153" i="1"/>
  <c r="AE153" i="1"/>
  <c r="AF153" i="1"/>
  <c r="AA154" i="1"/>
  <c r="AB154" i="1"/>
  <c r="AC154" i="1"/>
  <c r="AD154" i="1"/>
  <c r="AE154" i="1"/>
  <c r="AA155" i="1"/>
  <c r="AB155" i="1"/>
  <c r="AC155" i="1"/>
  <c r="AD155" i="1"/>
  <c r="AE155" i="1"/>
  <c r="AA157" i="1"/>
  <c r="AB157" i="1"/>
  <c r="AC157" i="1"/>
  <c r="AD157" i="1"/>
  <c r="AE157" i="1"/>
  <c r="AA158" i="1"/>
  <c r="AB158" i="1"/>
  <c r="AF158" i="1" s="1"/>
  <c r="AC158" i="1"/>
  <c r="AD158" i="1"/>
  <c r="AE158" i="1"/>
  <c r="AA159" i="1"/>
  <c r="AB159" i="1"/>
  <c r="AC159" i="1"/>
  <c r="AD159" i="1"/>
  <c r="AE159" i="1"/>
  <c r="AA160" i="1"/>
  <c r="AF160" i="1" s="1"/>
  <c r="AB160" i="1"/>
  <c r="AC160" i="1"/>
  <c r="AD160" i="1"/>
  <c r="AE160" i="1"/>
  <c r="AA161" i="1"/>
  <c r="AB161" i="1"/>
  <c r="AC161" i="1"/>
  <c r="AD161" i="1"/>
  <c r="AE161" i="1"/>
  <c r="AA162" i="1"/>
  <c r="AB162" i="1"/>
  <c r="AC162" i="1"/>
  <c r="AD162" i="1"/>
  <c r="AE162" i="1"/>
  <c r="AA163" i="1"/>
  <c r="AB163" i="1"/>
  <c r="AC163" i="1"/>
  <c r="AD163" i="1"/>
  <c r="AE163" i="1"/>
  <c r="AA164" i="1"/>
  <c r="AB164" i="1"/>
  <c r="AC164" i="1"/>
  <c r="AD164" i="1"/>
  <c r="AE164" i="1"/>
  <c r="AA165" i="1"/>
  <c r="AF165" i="1" s="1"/>
  <c r="AB165" i="1"/>
  <c r="AC165" i="1"/>
  <c r="AD165" i="1"/>
  <c r="AE165" i="1"/>
  <c r="AA166" i="1"/>
  <c r="AB166" i="1"/>
  <c r="AC166" i="1"/>
  <c r="AF166" i="1" s="1"/>
  <c r="AD166" i="1"/>
  <c r="AE166" i="1"/>
  <c r="AA167" i="1"/>
  <c r="AB167" i="1"/>
  <c r="AC167" i="1"/>
  <c r="AD167" i="1"/>
  <c r="AE167" i="1"/>
  <c r="AA168" i="1"/>
  <c r="AB168" i="1"/>
  <c r="AC168" i="1"/>
  <c r="AD168" i="1"/>
  <c r="AE168" i="1"/>
  <c r="AA169" i="1"/>
  <c r="AB169" i="1"/>
  <c r="AC169" i="1"/>
  <c r="AD169" i="1"/>
  <c r="AE169" i="1"/>
  <c r="AA170" i="1"/>
  <c r="AB170" i="1"/>
  <c r="AC170" i="1"/>
  <c r="AD170" i="1"/>
  <c r="AE170" i="1"/>
  <c r="AA172" i="1"/>
  <c r="AB172" i="1"/>
  <c r="AC172" i="1"/>
  <c r="AD172" i="1"/>
  <c r="AE172" i="1"/>
  <c r="AA173" i="1"/>
  <c r="AF173" i="1" s="1"/>
  <c r="AB173" i="1"/>
  <c r="AC173" i="1"/>
  <c r="AD173" i="1"/>
  <c r="AE173" i="1"/>
  <c r="AA174" i="1"/>
  <c r="AB174" i="1"/>
  <c r="AF174" i="1" s="1"/>
  <c r="AC174" i="1"/>
  <c r="AD174" i="1"/>
  <c r="AE174" i="1"/>
  <c r="AA175" i="1"/>
  <c r="AB175" i="1"/>
  <c r="AC175" i="1"/>
  <c r="AD175" i="1"/>
  <c r="AE175" i="1"/>
  <c r="AA176" i="1"/>
  <c r="AF176" i="1" s="1"/>
  <c r="AB176" i="1"/>
  <c r="AC176" i="1"/>
  <c r="AD176" i="1"/>
  <c r="AE176" i="1"/>
  <c r="AA177" i="1"/>
  <c r="AB177" i="1"/>
  <c r="AF177" i="1" s="1"/>
  <c r="AC177" i="1"/>
  <c r="AD177" i="1"/>
  <c r="AE177" i="1"/>
  <c r="AA180" i="1"/>
  <c r="AB180" i="1"/>
  <c r="AC180" i="1"/>
  <c r="AD180" i="1"/>
  <c r="AE180" i="1"/>
  <c r="AA181" i="1"/>
  <c r="AB181" i="1"/>
  <c r="AC181" i="1"/>
  <c r="AD181" i="1"/>
  <c r="AE181" i="1"/>
  <c r="AF181" i="1"/>
  <c r="AA183" i="1"/>
  <c r="AB183" i="1"/>
  <c r="AC183" i="1"/>
  <c r="AD183" i="1"/>
  <c r="AE183" i="1"/>
  <c r="AA184" i="1"/>
  <c r="AB184" i="1"/>
  <c r="AC184" i="1"/>
  <c r="AD184" i="1"/>
  <c r="AE184" i="1"/>
  <c r="AA185" i="1"/>
  <c r="AB185" i="1"/>
  <c r="AC185" i="1"/>
  <c r="AD185" i="1"/>
  <c r="AE185" i="1"/>
  <c r="AF185" i="1"/>
  <c r="AA186" i="1"/>
  <c r="AF186" i="1" s="1"/>
  <c r="AB186" i="1"/>
  <c r="AC186" i="1"/>
  <c r="AD186" i="1"/>
  <c r="AE186" i="1"/>
  <c r="AA187" i="1"/>
  <c r="AB187" i="1"/>
  <c r="AC187" i="1"/>
  <c r="AD187" i="1"/>
  <c r="AE187" i="1"/>
  <c r="AA188" i="1"/>
  <c r="AB188" i="1"/>
  <c r="AC188" i="1"/>
  <c r="AD188" i="1"/>
  <c r="AE188" i="1"/>
  <c r="AA190" i="1"/>
  <c r="AB190" i="1"/>
  <c r="AF190" i="1" s="1"/>
  <c r="AC190" i="1"/>
  <c r="AD190" i="1"/>
  <c r="AE190" i="1"/>
  <c r="AA191" i="1"/>
  <c r="AB191" i="1"/>
  <c r="AC191" i="1"/>
  <c r="AD191" i="1"/>
  <c r="AE191" i="1"/>
  <c r="AA192" i="1"/>
  <c r="AF192" i="1" s="1"/>
  <c r="AB192" i="1"/>
  <c r="AC192" i="1"/>
  <c r="AD192" i="1"/>
  <c r="AE192" i="1"/>
  <c r="AA193" i="1"/>
  <c r="AB193" i="1"/>
  <c r="AF193" i="1" s="1"/>
  <c r="AC193" i="1"/>
  <c r="AD193" i="1"/>
  <c r="AE193" i="1"/>
  <c r="AA194" i="1"/>
  <c r="AB194" i="1"/>
  <c r="AC194" i="1"/>
  <c r="AD194" i="1"/>
  <c r="AE194" i="1"/>
  <c r="AF194" i="1"/>
  <c r="AA196" i="1"/>
  <c r="AB196" i="1"/>
  <c r="AC196" i="1"/>
  <c r="AD196" i="1"/>
  <c r="AE196" i="1"/>
  <c r="AA198" i="1"/>
  <c r="AB198" i="1"/>
  <c r="AC198" i="1"/>
  <c r="AD198" i="1"/>
  <c r="AE198" i="1"/>
  <c r="AF198" i="1" s="1"/>
  <c r="AA199" i="1"/>
  <c r="AB199" i="1"/>
  <c r="AC199" i="1"/>
  <c r="AD199" i="1"/>
  <c r="AE199" i="1"/>
  <c r="AA201" i="1"/>
  <c r="AB201" i="1"/>
  <c r="AF201" i="1" s="1"/>
  <c r="AC201" i="1"/>
  <c r="AD201" i="1"/>
  <c r="AE201" i="1"/>
  <c r="AA202" i="1"/>
  <c r="AF202" i="1" s="1"/>
  <c r="AB202" i="1"/>
  <c r="AC202" i="1"/>
  <c r="AD202" i="1"/>
  <c r="AE202" i="1"/>
  <c r="AA203" i="1"/>
  <c r="AB203" i="1"/>
  <c r="AC203" i="1"/>
  <c r="AD203" i="1"/>
  <c r="AE203" i="1"/>
  <c r="AA204" i="1"/>
  <c r="AB204" i="1"/>
  <c r="AC204" i="1"/>
  <c r="AD204" i="1"/>
  <c r="AE204" i="1"/>
  <c r="AA205" i="1"/>
  <c r="AF205" i="1" s="1"/>
  <c r="AB205" i="1"/>
  <c r="AC205" i="1"/>
  <c r="AD205" i="1"/>
  <c r="AE205" i="1"/>
  <c r="AA206" i="1"/>
  <c r="AB206" i="1"/>
  <c r="AF206" i="1" s="1"/>
  <c r="AC206" i="1"/>
  <c r="AD206" i="1"/>
  <c r="AE206" i="1"/>
  <c r="AA207" i="1"/>
  <c r="AB207" i="1"/>
  <c r="AC207" i="1"/>
  <c r="AD207" i="1"/>
  <c r="AE207" i="1"/>
  <c r="AA209" i="1"/>
  <c r="AB209" i="1"/>
  <c r="AF209" i="1" s="1"/>
  <c r="AC209" i="1"/>
  <c r="AD209" i="1"/>
  <c r="AE209" i="1"/>
  <c r="AA210" i="1"/>
  <c r="AB210" i="1"/>
  <c r="AC210" i="1"/>
  <c r="AD210" i="1"/>
  <c r="AE210" i="1"/>
  <c r="AF210" i="1"/>
  <c r="AA211" i="1"/>
  <c r="AB211" i="1"/>
  <c r="AC211" i="1"/>
  <c r="AD211" i="1"/>
  <c r="AE211" i="1"/>
  <c r="AA212" i="1"/>
  <c r="AB212" i="1"/>
  <c r="AC212" i="1"/>
  <c r="AD212" i="1"/>
  <c r="AE212" i="1"/>
  <c r="AA214" i="1"/>
  <c r="AB214" i="1"/>
  <c r="AC214" i="1"/>
  <c r="AD214" i="1"/>
  <c r="AE214" i="1"/>
  <c r="AF214" i="1"/>
  <c r="AA215" i="1"/>
  <c r="AB215" i="1"/>
  <c r="AC215" i="1"/>
  <c r="AD215" i="1"/>
  <c r="AE215" i="1"/>
  <c r="AA216" i="1"/>
  <c r="AB216" i="1"/>
  <c r="AC216" i="1"/>
  <c r="AD216" i="1"/>
  <c r="AE216" i="1"/>
  <c r="AA217" i="1"/>
  <c r="AB217" i="1"/>
  <c r="AC217" i="1"/>
  <c r="AD217" i="1"/>
  <c r="AE217" i="1"/>
  <c r="AF217" i="1"/>
  <c r="AA218" i="1"/>
  <c r="AF218" i="1" s="1"/>
  <c r="AB218" i="1"/>
  <c r="AC218" i="1"/>
  <c r="AD218" i="1"/>
  <c r="AE218" i="1"/>
  <c r="AA219" i="1"/>
  <c r="AB219" i="1"/>
  <c r="AC219" i="1"/>
  <c r="AD219" i="1"/>
  <c r="AE219" i="1"/>
  <c r="AA220" i="1"/>
  <c r="AB220" i="1"/>
  <c r="AC220" i="1"/>
  <c r="AD220" i="1"/>
  <c r="AE220" i="1"/>
  <c r="AA221" i="1"/>
  <c r="AF221" i="1" s="1"/>
  <c r="AB221" i="1"/>
  <c r="AC221" i="1"/>
  <c r="AD221" i="1"/>
  <c r="AE221" i="1"/>
  <c r="AA222" i="1"/>
  <c r="AB222" i="1"/>
  <c r="AC222" i="1"/>
  <c r="AD222" i="1"/>
  <c r="AE222" i="1"/>
  <c r="AA223" i="1"/>
  <c r="AB223" i="1"/>
  <c r="AC223" i="1"/>
  <c r="AD223" i="1"/>
  <c r="AE223" i="1"/>
  <c r="AA224" i="1"/>
  <c r="AB224" i="1"/>
  <c r="AC224" i="1"/>
  <c r="AD224" i="1"/>
  <c r="AE224" i="1"/>
  <c r="AA225" i="1"/>
  <c r="AB225" i="1"/>
  <c r="AC225" i="1"/>
  <c r="AD225" i="1"/>
  <c r="AE225" i="1"/>
  <c r="AA226" i="1"/>
  <c r="AF226" i="1" s="1"/>
  <c r="AB226" i="1"/>
  <c r="AC226" i="1"/>
  <c r="AD226" i="1"/>
  <c r="AE226" i="1"/>
  <c r="AA229" i="1"/>
  <c r="AB229" i="1"/>
  <c r="AC229" i="1"/>
  <c r="AD229" i="1"/>
  <c r="AE229" i="1"/>
  <c r="AF229" i="1"/>
  <c r="AA231" i="1"/>
  <c r="AB231" i="1"/>
  <c r="AC231" i="1"/>
  <c r="AD231" i="1"/>
  <c r="AE231" i="1"/>
  <c r="AA232" i="1"/>
  <c r="AB232" i="1"/>
  <c r="AC232" i="1"/>
  <c r="AD232" i="1"/>
  <c r="AE232" i="1"/>
  <c r="AA233" i="1"/>
  <c r="AB233" i="1"/>
  <c r="AC233" i="1"/>
  <c r="AD233" i="1"/>
  <c r="AE233" i="1"/>
  <c r="AF233" i="1"/>
  <c r="AA234" i="1"/>
  <c r="AF234" i="1" s="1"/>
  <c r="AB234" i="1"/>
  <c r="AC234" i="1"/>
  <c r="AD234" i="1"/>
  <c r="AE234" i="1"/>
  <c r="AA235" i="1"/>
  <c r="AB235" i="1"/>
  <c r="AC235" i="1"/>
  <c r="AD235" i="1"/>
  <c r="AE235" i="1"/>
  <c r="AA237" i="1"/>
  <c r="AF237" i="1" s="1"/>
  <c r="AB237" i="1"/>
  <c r="AC237" i="1"/>
  <c r="AD237" i="1"/>
  <c r="AE237" i="1"/>
  <c r="AA238" i="1"/>
  <c r="AB238" i="1"/>
  <c r="AF238" i="1" s="1"/>
  <c r="AC238" i="1"/>
  <c r="AD238" i="1"/>
  <c r="AE238" i="1"/>
  <c r="AA239" i="1"/>
  <c r="AB239" i="1"/>
  <c r="AC239" i="1"/>
  <c r="AD239" i="1"/>
  <c r="AE239" i="1"/>
  <c r="AA240" i="1"/>
  <c r="AF240" i="1" s="1"/>
  <c r="AB240" i="1"/>
  <c r="AC240" i="1"/>
  <c r="AD240" i="1"/>
  <c r="AE240" i="1"/>
  <c r="AA242" i="1"/>
  <c r="AB242" i="1"/>
  <c r="AC242" i="1"/>
  <c r="AD242" i="1"/>
  <c r="AE242" i="1"/>
  <c r="AA243" i="1"/>
  <c r="AB243" i="1"/>
  <c r="AC243" i="1"/>
  <c r="AD243" i="1"/>
  <c r="AE243" i="1"/>
  <c r="AA244" i="1"/>
  <c r="AB244" i="1"/>
  <c r="AC244" i="1"/>
  <c r="AD244" i="1"/>
  <c r="AE244" i="1"/>
  <c r="AA245" i="1"/>
  <c r="AB245" i="1"/>
  <c r="AC245" i="1"/>
  <c r="AD245" i="1"/>
  <c r="AE245" i="1"/>
  <c r="AA246" i="1"/>
  <c r="AB246" i="1"/>
  <c r="AC246" i="1"/>
  <c r="AD246" i="1"/>
  <c r="AE246" i="1"/>
  <c r="AF246" i="1"/>
  <c r="AA248" i="1"/>
  <c r="AB248" i="1"/>
  <c r="AC248" i="1"/>
  <c r="AD248" i="1"/>
  <c r="AE248" i="1"/>
  <c r="AA249" i="1"/>
  <c r="AB249" i="1"/>
  <c r="AC249" i="1"/>
  <c r="AD249" i="1"/>
  <c r="AE249" i="1"/>
  <c r="AA250" i="1"/>
  <c r="AB250" i="1"/>
  <c r="AC250" i="1"/>
  <c r="AD250" i="1"/>
  <c r="AE250" i="1"/>
  <c r="AA251" i="1"/>
  <c r="AB251" i="1"/>
  <c r="AC251" i="1"/>
  <c r="AD251" i="1"/>
  <c r="AE251" i="1"/>
  <c r="AA252" i="1"/>
  <c r="AB252" i="1"/>
  <c r="AC252" i="1"/>
  <c r="AD252" i="1"/>
  <c r="AE252" i="1"/>
  <c r="AA253" i="1"/>
  <c r="AB253" i="1"/>
  <c r="AC253" i="1"/>
  <c r="AD253" i="1"/>
  <c r="AE253" i="1"/>
  <c r="AA254" i="1"/>
  <c r="AB254" i="1"/>
  <c r="AF254" i="1" s="1"/>
  <c r="AC254" i="1"/>
  <c r="AD254" i="1"/>
  <c r="AE254" i="1"/>
  <c r="AA255" i="1"/>
  <c r="AB255" i="1"/>
  <c r="AC255" i="1"/>
  <c r="AD255" i="1"/>
  <c r="AE255" i="1"/>
  <c r="AA256" i="1"/>
  <c r="AB256" i="1"/>
  <c r="AC256" i="1"/>
  <c r="AD256" i="1"/>
  <c r="AE256" i="1"/>
  <c r="AA257" i="1"/>
  <c r="AB257" i="1"/>
  <c r="AF257" i="1" s="1"/>
  <c r="AC257" i="1"/>
  <c r="AD257" i="1"/>
  <c r="AE257" i="1"/>
  <c r="AA258" i="1"/>
  <c r="AB258" i="1"/>
  <c r="AC258" i="1"/>
  <c r="AD258" i="1"/>
  <c r="AE258" i="1"/>
  <c r="AF258" i="1"/>
  <c r="AA260" i="1"/>
  <c r="AB260" i="1"/>
  <c r="AC260" i="1"/>
  <c r="AD260" i="1"/>
  <c r="AE260" i="1"/>
  <c r="AA261" i="1"/>
  <c r="AB261" i="1"/>
  <c r="AC261" i="1"/>
  <c r="AD261" i="1"/>
  <c r="AE261" i="1"/>
  <c r="AF261" i="1"/>
  <c r="AA262" i="1"/>
  <c r="AB262" i="1"/>
  <c r="AC262" i="1"/>
  <c r="AD262" i="1"/>
  <c r="AE262" i="1"/>
  <c r="AA263" i="1"/>
  <c r="AB263" i="1"/>
  <c r="AC263" i="1"/>
  <c r="AD263" i="1"/>
  <c r="AE263" i="1"/>
  <c r="AA264" i="1"/>
  <c r="AB264" i="1"/>
  <c r="AC264" i="1"/>
  <c r="AD264" i="1"/>
  <c r="AE264" i="1"/>
  <c r="AA266" i="1"/>
  <c r="AB266" i="1"/>
  <c r="AC266" i="1"/>
  <c r="AD266" i="1"/>
  <c r="AE266" i="1"/>
  <c r="AA267" i="1"/>
  <c r="AB267" i="1"/>
  <c r="AC267" i="1"/>
  <c r="AD267" i="1"/>
  <c r="AE267" i="1"/>
  <c r="AA268" i="1"/>
  <c r="AB268" i="1"/>
  <c r="AC268" i="1"/>
  <c r="AD268" i="1"/>
  <c r="AE268" i="1"/>
  <c r="AA269" i="1"/>
  <c r="AF269" i="1" s="1"/>
  <c r="AB269" i="1"/>
  <c r="AC269" i="1"/>
  <c r="AD269" i="1"/>
  <c r="AE269" i="1"/>
  <c r="AA270" i="1"/>
  <c r="AB270" i="1"/>
  <c r="AF270" i="1" s="1"/>
  <c r="AC270" i="1"/>
  <c r="AD270" i="1"/>
  <c r="AE270" i="1"/>
  <c r="AA273" i="1"/>
  <c r="AB273" i="1"/>
  <c r="AF273" i="1" s="1"/>
  <c r="AC273" i="1"/>
  <c r="AD273" i="1"/>
  <c r="AE273" i="1"/>
  <c r="AA275" i="1"/>
  <c r="AB275" i="1"/>
  <c r="AC275" i="1"/>
  <c r="AD275" i="1"/>
  <c r="AE275" i="1"/>
  <c r="AA276" i="1"/>
  <c r="AB276" i="1"/>
  <c r="AC276" i="1"/>
  <c r="AD276" i="1"/>
  <c r="AE276" i="1"/>
  <c r="AA277" i="1"/>
  <c r="AB277" i="1"/>
  <c r="AC277" i="1"/>
  <c r="AD277" i="1"/>
  <c r="AE277" i="1"/>
  <c r="AF277" i="1"/>
  <c r="AE12" i="1"/>
  <c r="AD12" i="1"/>
  <c r="AC12" i="1"/>
  <c r="AB12" i="1"/>
  <c r="AA12" i="1"/>
  <c r="F281" i="1"/>
  <c r="Q25" i="2" l="1"/>
  <c r="R25" i="2" s="1"/>
  <c r="AA278" i="1"/>
  <c r="AF109" i="1"/>
  <c r="AF92" i="1"/>
  <c r="AF112" i="1"/>
  <c r="AF225" i="1"/>
  <c r="AF224" i="1"/>
  <c r="AF222" i="1"/>
  <c r="AF170" i="1"/>
  <c r="AF144" i="1"/>
  <c r="AF129" i="1"/>
  <c r="AF146" i="1"/>
  <c r="AF157" i="1"/>
  <c r="AF169" i="1"/>
  <c r="AF154" i="1"/>
  <c r="AF162" i="1"/>
  <c r="AF141" i="1"/>
  <c r="AF90" i="1"/>
  <c r="AF118" i="1"/>
  <c r="AF161" i="1"/>
  <c r="AF113" i="1"/>
  <c r="AF34" i="1"/>
  <c r="AF58" i="1"/>
  <c r="AF64" i="1"/>
  <c r="AF69" i="1"/>
  <c r="AF32" i="1"/>
  <c r="AF41" i="1"/>
  <c r="AF33" i="1"/>
  <c r="AF266" i="1"/>
  <c r="AF262" i="1"/>
  <c r="AF256" i="1"/>
  <c r="AF253" i="1"/>
  <c r="AF250" i="1"/>
  <c r="AF249" i="1"/>
  <c r="AF245" i="1"/>
  <c r="AF242" i="1"/>
  <c r="AF122" i="1"/>
  <c r="AN35" i="1" s="1"/>
  <c r="AO35" i="1" s="1"/>
  <c r="AF12" i="1"/>
  <c r="AN31" i="1" s="1"/>
  <c r="AO31" i="1" s="1"/>
  <c r="R24" i="2"/>
  <c r="AF183" i="1"/>
  <c r="AF164" i="1"/>
  <c r="AF148" i="1"/>
  <c r="AF84" i="1"/>
  <c r="AF68" i="1"/>
  <c r="AF52" i="1"/>
  <c r="AF219" i="1"/>
  <c r="AF203" i="1"/>
  <c r="AF43" i="1"/>
  <c r="AF255" i="1"/>
  <c r="AF239" i="1"/>
  <c r="AF223" i="1"/>
  <c r="AF207" i="1"/>
  <c r="AF191" i="1"/>
  <c r="AF175" i="1"/>
  <c r="AN36" i="1" s="1"/>
  <c r="AO36" i="1" s="1"/>
  <c r="AF159" i="1"/>
  <c r="AF143" i="1"/>
  <c r="AF127" i="1"/>
  <c r="AF95" i="1"/>
  <c r="AF79" i="1"/>
  <c r="AF63" i="1"/>
  <c r="AF47" i="1"/>
  <c r="AF15" i="1"/>
  <c r="AF263" i="1"/>
  <c r="AF231" i="1"/>
  <c r="AF215" i="1"/>
  <c r="AF276" i="1"/>
  <c r="AF268" i="1"/>
  <c r="AF252" i="1"/>
  <c r="AF220" i="1"/>
  <c r="AF204" i="1"/>
  <c r="AF188" i="1"/>
  <c r="AF172" i="1"/>
  <c r="AF124" i="1"/>
  <c r="AF108" i="1"/>
  <c r="AF76" i="1"/>
  <c r="AF60" i="1"/>
  <c r="AF44" i="1"/>
  <c r="AF28" i="1"/>
  <c r="AF275" i="1"/>
  <c r="AF243" i="1"/>
  <c r="AF211" i="1"/>
  <c r="AF163" i="1"/>
  <c r="AF147" i="1"/>
  <c r="AF131" i="1"/>
  <c r="AF67" i="1"/>
  <c r="AF35" i="1"/>
  <c r="AF19" i="1"/>
  <c r="AF199" i="1"/>
  <c r="AF167" i="1"/>
  <c r="AF151" i="1"/>
  <c r="AF135" i="1"/>
  <c r="AF103" i="1"/>
  <c r="AF87" i="1"/>
  <c r="AF71" i="1"/>
  <c r="AF260" i="1"/>
  <c r="AF244" i="1"/>
  <c r="AF212" i="1"/>
  <c r="AF196" i="1"/>
  <c r="AF180" i="1"/>
  <c r="AF100" i="1"/>
  <c r="AF36" i="1"/>
  <c r="AF20" i="1"/>
  <c r="AF267" i="1"/>
  <c r="AF251" i="1"/>
  <c r="AF235" i="1"/>
  <c r="AF187" i="1"/>
  <c r="AF155" i="1"/>
  <c r="AF139" i="1"/>
  <c r="AF75" i="1"/>
  <c r="AF59" i="1"/>
  <c r="AF27" i="1"/>
  <c r="AF264" i="1"/>
  <c r="AF248" i="1"/>
  <c r="AF232" i="1"/>
  <c r="AF216" i="1"/>
  <c r="AF184" i="1"/>
  <c r="AF168" i="1"/>
  <c r="AF136" i="1"/>
  <c r="AF120" i="1"/>
  <c r="AF88" i="1"/>
  <c r="AF72" i="1"/>
  <c r="AF40" i="1"/>
  <c r="AF24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B278" i="1"/>
  <c r="AC278" i="1"/>
  <c r="AD278" i="1"/>
  <c r="AE278" i="1"/>
  <c r="F278" i="1"/>
  <c r="F280" i="1" s="1"/>
  <c r="G278" i="1"/>
  <c r="H278" i="1"/>
  <c r="I278" i="1"/>
  <c r="J278" i="1"/>
  <c r="K278" i="1"/>
  <c r="L278" i="1"/>
  <c r="M278" i="1"/>
  <c r="N278" i="1"/>
  <c r="I116" i="2"/>
  <c r="H116" i="2"/>
  <c r="G116" i="2"/>
  <c r="F116" i="2"/>
  <c r="I69" i="2"/>
  <c r="H69" i="2"/>
  <c r="G69" i="2"/>
  <c r="F69" i="2"/>
  <c r="I18" i="2"/>
  <c r="H18" i="2"/>
  <c r="G18" i="2"/>
  <c r="F18" i="2"/>
  <c r="AN33" i="1" l="1"/>
  <c r="AO33" i="1" s="1"/>
  <c r="AN32" i="1"/>
  <c r="AO32" i="1" s="1"/>
  <c r="AN37" i="1"/>
  <c r="AO37" i="1" s="1"/>
  <c r="AF278" i="1"/>
  <c r="H117" i="2"/>
  <c r="J69" i="2"/>
  <c r="J117" i="2" s="1"/>
  <c r="I117" i="2"/>
  <c r="F117" i="2"/>
  <c r="G117" i="2"/>
  <c r="AO38" i="1" l="1"/>
  <c r="AO40" i="1" s="1"/>
  <c r="AO41" i="1" s="1"/>
  <c r="AN38" i="1"/>
</calcChain>
</file>

<file path=xl/sharedStrings.xml><?xml version="1.0" encoding="utf-8"?>
<sst xmlns="http://schemas.openxmlformats.org/spreadsheetml/2006/main" count="873" uniqueCount="770">
  <si>
    <t xml:space="preserve"> ส่วนภูมิภาค</t>
  </si>
  <si>
    <t>ศูนย์ EVM</t>
  </si>
  <si>
    <t>EVM…ศูนย์เครือข่าย จำหน่ายและบริการ ภาค 1</t>
  </si>
  <si>
    <t>เขต / การไฟฟ้า .....หนองไผ่........</t>
  </si>
  <si>
    <t>กอง ..............................</t>
  </si>
  <si>
    <t>แบบ  งป.002</t>
  </si>
  <si>
    <t>ประมาณการรายจ่าย</t>
  </si>
  <si>
    <t>หน่วย : ล้านบาท</t>
  </si>
  <si>
    <t>(1)</t>
  </si>
  <si>
    <t>(2)</t>
  </si>
  <si>
    <t>รหัสบัญชี</t>
  </si>
  <si>
    <t>ชื่อบัญชี</t>
  </si>
  <si>
    <t>ค่าใช้จ่ายในการดำเนินงาน</t>
  </si>
  <si>
    <t>ต้นทุนจากการจำหน่ายกระแสไฟฟ้าและบริการ</t>
  </si>
  <si>
    <t>ต้นทุนค่ากระแสไฟฟ้า</t>
  </si>
  <si>
    <t>5-1-01-001-0</t>
  </si>
  <si>
    <t>ค่าซื้อไฟฟ้า-การไฟฟ้าฝ่ายผลิตแห่งประเทศไทย</t>
  </si>
  <si>
    <t>5-1-01-001-8</t>
  </si>
  <si>
    <t>ปรับปรุงค่าซื้อไฟฟ้า</t>
  </si>
  <si>
    <t>5-1-01-002-0</t>
  </si>
  <si>
    <t>ค่าซื้อไฟฟ้า-กรมพัฒนาพลังงานทดแทนฯ(พพ.)</t>
  </si>
  <si>
    <t>5-1-01-003-0</t>
  </si>
  <si>
    <t>ค่าซื้อไฟฟ้า-ผู้ผลิตไฟฟ้าขนาดเล็กมาก</t>
  </si>
  <si>
    <t>5-1-01-004-0</t>
  </si>
  <si>
    <t>เงินชดเชยค่าไฟฟ้า</t>
  </si>
  <si>
    <t>5-1-01-005-0</t>
  </si>
  <si>
    <t>เงินนำส่งกองทุนพัฒนาไฟฟ้า-กฟผ.</t>
  </si>
  <si>
    <t>5-1-01-006-0</t>
  </si>
  <si>
    <t>ค่าซื้อไฟฟ้า-พลังงานแสงอาทิตย์ที่ติดตั้งบนหลังคา</t>
  </si>
  <si>
    <t>5-1-01-007-0</t>
  </si>
  <si>
    <t>ค่าชดเชยโครงการ Demand Response</t>
  </si>
  <si>
    <t>5-1-01-008-0</t>
  </si>
  <si>
    <t>เงินนำส่งกองทุนพัฒนาไฟฟ้าจากการผลิตไฟฟ้า</t>
  </si>
  <si>
    <t>5-1-01-009-0</t>
  </si>
  <si>
    <t>เงินนำส่งกองทุนพัฒนาไฟฟ้าเพื่อพลังงานหมุนเวียน</t>
  </si>
  <si>
    <t>5-1-01-010-0</t>
  </si>
  <si>
    <t>เงินนำส่งกองทุนพัฒนาไฟฟ้าเพื่อส่งเสริมสังคม</t>
  </si>
  <si>
    <t>น้ำมันเชื้อเพลิงและน้ำมันหล่อลื่น</t>
  </si>
  <si>
    <t>5-1-01-101-0</t>
  </si>
  <si>
    <t>ค่าเชื้อเพลิงผลิตกระแสไฟฟ้า</t>
  </si>
  <si>
    <t>5-1-01-102-0</t>
  </si>
  <si>
    <t>ค่าสารหล่อลื่นผลิตกระแสไฟฟ้า</t>
  </si>
  <si>
    <t>ต้นทุนขายและบริการอื่น</t>
  </si>
  <si>
    <t>5-1-02-001-0</t>
  </si>
  <si>
    <t>ต้นทุนจากการจำหน่ายอุปกรณ์ไฟฟ้า</t>
  </si>
  <si>
    <t>5-1-02-002-0</t>
  </si>
  <si>
    <t>ต้นทุนผลิตภัณฑ์คอนกรีต</t>
  </si>
  <si>
    <t>ค่าใช้จ่ายเกี่ยวกับบุคคลากร</t>
  </si>
  <si>
    <t xml:space="preserve">เงินเดือน ค่าจ้าง ค่าตอบแทนพนักงาน </t>
  </si>
  <si>
    <t>เงินเดือน ค่าจ้าง ค่าตอบแทน</t>
  </si>
  <si>
    <t>5-2-01-001-0</t>
  </si>
  <si>
    <t>เงินเดือนพนักงาน</t>
  </si>
  <si>
    <t>5-2-01-002-0</t>
  </si>
  <si>
    <t xml:space="preserve">ค่าจ้างและสวัสดิการลูกจ้าง </t>
  </si>
  <si>
    <t>5-2-01-003-0</t>
  </si>
  <si>
    <t>ค่าล่วงเวลาพนักงาน</t>
  </si>
  <si>
    <t>5-2-01-004-0</t>
  </si>
  <si>
    <t>ค่าตอบแทนอยู่เวรแก้ไฟฟ้าขัดข้อง</t>
  </si>
  <si>
    <t>5-2-01-005-0</t>
  </si>
  <si>
    <t>เงินโบนัสพนักงาน</t>
  </si>
  <si>
    <t>5-2-01-006-0</t>
  </si>
  <si>
    <t>ค่าครองชีพพนักงาน</t>
  </si>
  <si>
    <t>5-2-01-099-0</t>
  </si>
  <si>
    <t>ค่าตอบแทนอื่น-พนักงาน</t>
  </si>
  <si>
    <t>เงินจ่ายสมทบกองทุน</t>
  </si>
  <si>
    <t>5-2-01-101-0</t>
  </si>
  <si>
    <t>เงินสมทบกองทุนสงเคราะห์ผู้ปฏิบัติงาน กฟภ.</t>
  </si>
  <si>
    <t>5-2-01-102-0</t>
  </si>
  <si>
    <t>เงินสมทบกองทุนสำรองเลี้ยงชีพ</t>
  </si>
  <si>
    <t xml:space="preserve">เงินเพิ่มพิเศษ </t>
  </si>
  <si>
    <t>5-2-01-201-0</t>
  </si>
  <si>
    <t>เงินเพิ่มพิเศษวิชาชีพ</t>
  </si>
  <si>
    <t>5-2-01-202-0</t>
  </si>
  <si>
    <t>เงินเพิ่มฮอทไลน์</t>
  </si>
  <si>
    <t>5-2-01-203-0</t>
  </si>
  <si>
    <t>เงินเพิ่มสู้รบ (พสร.)</t>
  </si>
  <si>
    <t>5-2-01-204-0</t>
  </si>
  <si>
    <t>เงินยังชีพ (14 จังหวัดภาคใต้)</t>
  </si>
  <si>
    <t>5-2-01-205-0</t>
  </si>
  <si>
    <t>เงินเพิ่มพิเศษสำหรับผู้ทำงานอยู่กะ</t>
  </si>
  <si>
    <t>5-2-01-206-0</t>
  </si>
  <si>
    <t>ค่าโทรศัพท์บ้านพัก- ผู้บริหาร</t>
  </si>
  <si>
    <t>5-2-01-207-0</t>
  </si>
  <si>
    <t>ค่าโทรศัพท์เคลื่อนที่ -ผู้บริหาร</t>
  </si>
  <si>
    <t>5-2-01-299-0</t>
  </si>
  <si>
    <t>เงินเพิ่มพิเศษอื่น</t>
  </si>
  <si>
    <t xml:space="preserve">เงินชดเชย </t>
  </si>
  <si>
    <t>5-2-01-301-0</t>
  </si>
  <si>
    <t>เงินชดเชยตามกฎหมาย-พนักงานเกษียณอายุหรือให้ออก</t>
  </si>
  <si>
    <t>5-2-01-302-0</t>
  </si>
  <si>
    <t>เงินตอบแทนพิเศษ-พนักงานเกษียณก่อนอายุ</t>
  </si>
  <si>
    <t>5-2-01-303-0</t>
  </si>
  <si>
    <t>เงินชดเชย-พนักงานเกษียณก่อนอายุ</t>
  </si>
  <si>
    <t>สวัสดิการพนักงาน</t>
  </si>
  <si>
    <t xml:space="preserve">เงินช่วยเหลือพนักงาน </t>
  </si>
  <si>
    <t>5-2-02-001-0</t>
  </si>
  <si>
    <t>เงินช่วยเหลือค่าไฟฟ้า</t>
  </si>
  <si>
    <t>5-2-02-002-0</t>
  </si>
  <si>
    <t>เงินช่วยเหลือค่าเครื่องแบบพนักงาน</t>
  </si>
  <si>
    <t>5-2-02-003-0</t>
  </si>
  <si>
    <t>เงินช่วยเหลือค่าเล่าเรียนบุตร</t>
  </si>
  <si>
    <t>5-2-02-004-0</t>
  </si>
  <si>
    <t>เงินช่วยเหลือบุตร</t>
  </si>
  <si>
    <t>5-2-02-099-0</t>
  </si>
  <si>
    <t>เงินช่วยเหลืออื่น</t>
  </si>
  <si>
    <t>ค่ารักษาพยาบาล</t>
  </si>
  <si>
    <t>5-2-02-101-0</t>
  </si>
  <si>
    <t>ค่ารักษาพยาบาล-พนักงาน</t>
  </si>
  <si>
    <t>5-2-02-102-0</t>
  </si>
  <si>
    <t>ค่ารักษาพยาบาล-ครอบครัวพนักงาน</t>
  </si>
  <si>
    <t xml:space="preserve">ค่าพาหนะ เบี้ยเลี้ยงเดินทาง </t>
  </si>
  <si>
    <t>5-2-02-201-0</t>
  </si>
  <si>
    <t>ค่าพาหนะเดินทางไปปฏิบัติงานต่างท้องที่-พนักงาน</t>
  </si>
  <si>
    <t>5-2-02-202-0</t>
  </si>
  <si>
    <t>ค่าเบี้ยเลี้ยง-พนักงาน</t>
  </si>
  <si>
    <t>5-2-02-203-0</t>
  </si>
  <si>
    <t>ค่าที่พัก-พนักงาน</t>
  </si>
  <si>
    <t>5-2-02-205-0</t>
  </si>
  <si>
    <t>ค่าชดเชยการใช้ยานพาหนะส่วนตัว</t>
  </si>
  <si>
    <t>ค่าสวัสดิการอื่นๆ</t>
  </si>
  <si>
    <t>5-2-02-901-0</t>
  </si>
  <si>
    <t>ค่าเช่าบ้าน</t>
  </si>
  <si>
    <t>5-2-02-999-0</t>
  </si>
  <si>
    <t>ค่าสวัสดิการอื่น ๆ</t>
  </si>
  <si>
    <t xml:space="preserve">ค่าใช้จ่ายในการพัฒนาบุคคลากร </t>
  </si>
  <si>
    <t>5-2-02-204-0</t>
  </si>
  <si>
    <t>ค่าเครื่องแต่งกายสำหรับปฏิบัติงานต่างประเทศ</t>
  </si>
  <si>
    <t>5-2-03-001-0</t>
  </si>
  <si>
    <t>ค่าใช้จ่ายในการอบรมสัมมนา-ในแผน</t>
  </si>
  <si>
    <t>5-2-03-002-0</t>
  </si>
  <si>
    <t>ค่าใช้จ่ายในการอบรมสัมมนา-นอกแผน</t>
  </si>
  <si>
    <t>5-2-03-003-0</t>
  </si>
  <si>
    <t>ค่าใช้จ่ายในการประชุมชี้แจง</t>
  </si>
  <si>
    <t>ต้นทุนผลประโยชน์พนักงาน</t>
  </si>
  <si>
    <t>5-2-04-001-0</t>
  </si>
  <si>
    <t>ค่าใช้จ่ายผลประโยชน์พนักงาน-เงินชดเชยตามกฎหมาย</t>
  </si>
  <si>
    <t>5-2-04-002-0</t>
  </si>
  <si>
    <t>ค่าใช้จ่ายผลประโยชน์พนักงาน-ค่าของที่ระลึก</t>
  </si>
  <si>
    <t>ค่าใช้จ่ายตอบแทนบุคคลภายนอก</t>
  </si>
  <si>
    <t>ค่าตอบแทนบุคคลภายนอก-เกี่ยวกับการดำเนินงาน</t>
  </si>
  <si>
    <t>5-3-01-001-0</t>
  </si>
  <si>
    <t>ค่าตอบแทน-การจดหน่วยการใช้ไฟฟ้า</t>
  </si>
  <si>
    <t>5-3-01-002-0</t>
  </si>
  <si>
    <t>ค่าตอบแทน-การจดหน่วยพร้อมแจ้งค่าไฟฟ้า</t>
  </si>
  <si>
    <t>5-3-01-003-0</t>
  </si>
  <si>
    <t>ค่าตอบแทน-การเก็บเงินค่าไฟฟ้า</t>
  </si>
  <si>
    <t>5-3-01-004-0</t>
  </si>
  <si>
    <t>ค่าตอบแทน-การจ้างเหมาตัดและต่อกลับมิเตอร์</t>
  </si>
  <si>
    <t>5-3-01-005-0</t>
  </si>
  <si>
    <t>ค่าตอบแทน-บริการโฆษณา</t>
  </si>
  <si>
    <t>5-3-01-006-0</t>
  </si>
  <si>
    <t>ค่าแรงคนงานรายวัน/ค่าจ้างเหมาแรงงานก่อสร้าง</t>
  </si>
  <si>
    <t>5-3-01-007-0</t>
  </si>
  <si>
    <t>ค่าแรงคนงานรายวันงานบำรุงรักษา</t>
  </si>
  <si>
    <t>5-3-01-008-0</t>
  </si>
  <si>
    <t>ค่าแรงคนงานรายวันงานบริการ</t>
  </si>
  <si>
    <t>5-3-01-009-0</t>
  </si>
  <si>
    <t>ค่าแรง/ค่าจ้างเหมาคนงานรายวันทั่วไป</t>
  </si>
  <si>
    <t>ค่าตอบแทน-ผู้ว่าการ</t>
  </si>
  <si>
    <t>5-3-01-101-0</t>
  </si>
  <si>
    <t>ค่าตอบแทนรายเดือน-ผวก.</t>
  </si>
  <si>
    <t>5-3-01-102-0</t>
  </si>
  <si>
    <t>ค่ารับรอง-ผวก.</t>
  </si>
  <si>
    <t>5-3-01-103-0</t>
  </si>
  <si>
    <t>ค่าพาหนะเบี้ยเลี้ยงและที่พัก-ผวก.</t>
  </si>
  <si>
    <t>5-3-01-104-0</t>
  </si>
  <si>
    <t>ค่าใช้จ่ายเกี่ยวกับเครื่องมือสื่อสาร-ผวก.</t>
  </si>
  <si>
    <t>5-3-01-199-0</t>
  </si>
  <si>
    <t>ค่าตอบแทนอื่น-ผวก.</t>
  </si>
  <si>
    <t xml:space="preserve">ค่าตอบแทน-คณะกรรมการ กฟภ. </t>
  </si>
  <si>
    <t>5-3-01-201-0</t>
  </si>
  <si>
    <t>ค่าเบี้ยประชุมคณะกรรมการ กฟภ.</t>
  </si>
  <si>
    <t>5-3-01-203-0</t>
  </si>
  <si>
    <t>เงินโบนัสคณะกรรมการ</t>
  </si>
  <si>
    <t>5-3-01-204-0</t>
  </si>
  <si>
    <t>ค่าตอบแทนรายเดือนคณะกรรมการ กฟภ.</t>
  </si>
  <si>
    <t>5-3-01-299-0</t>
  </si>
  <si>
    <t>ค่าตอบแทนอื่น-คณะกรรมการ กฟภ.</t>
  </si>
  <si>
    <t>ค่าตอบแทนอื่นๆ</t>
  </si>
  <si>
    <t>5-3-01-999-0</t>
  </si>
  <si>
    <t>ค่าตอบแทนอื่น ๆ</t>
  </si>
  <si>
    <t>ค่าโฆษณาประชาสัมพันธ์</t>
  </si>
  <si>
    <t>ค่าโฆษณา</t>
  </si>
  <si>
    <t>5-3-02-001-0</t>
  </si>
  <si>
    <t>ค่าโฆษณาทางวิทยุ โทรทัศน์</t>
  </si>
  <si>
    <t>5-3-02-002-0</t>
  </si>
  <si>
    <t>ค่าโฆษณาทางสื่อสิ่งพิมพ์</t>
  </si>
  <si>
    <t>5-3-02-003-0</t>
  </si>
  <si>
    <t>ค่าโฆษณาทางสื่ออิเลคทรอนิคส์</t>
  </si>
  <si>
    <t xml:space="preserve">ค่าประชาสัมพันธ์ </t>
  </si>
  <si>
    <t>5-3-02-101-0</t>
  </si>
  <si>
    <t>ค่าป้ายประชาสัมพันธ์</t>
  </si>
  <si>
    <t>5-3-02-102-0</t>
  </si>
  <si>
    <t>ค่าประชาสัมพันธ์อื่น</t>
  </si>
  <si>
    <t xml:space="preserve">ค่าใช้จ่ายเกี่ยวกับสำนักงาน </t>
  </si>
  <si>
    <t xml:space="preserve">ค่าวัสดุใช้ไป </t>
  </si>
  <si>
    <t>5-3-03-001-0</t>
  </si>
  <si>
    <t>ค่าวัสดุสำนักงาน</t>
  </si>
  <si>
    <t>5-3-03-003-0</t>
  </si>
  <si>
    <t>ค่าวัสดุเบ็ดเตล็ดในสำนักงาน</t>
  </si>
  <si>
    <t xml:space="preserve">ค่าสาธารณูปโภค </t>
  </si>
  <si>
    <t>5-3-03-101-0</t>
  </si>
  <si>
    <t>ค่าน้ำดื่ม</t>
  </si>
  <si>
    <t>5-3-03-102-0</t>
  </si>
  <si>
    <t>ค่าน้ำประปา</t>
  </si>
  <si>
    <t>5-3-03-103-0</t>
  </si>
  <si>
    <t>ค่าไฟฟ้า</t>
  </si>
  <si>
    <t xml:space="preserve">ค่าใช้จ่ายในการติดต่อสื่อสาร </t>
  </si>
  <si>
    <t>5-3-03-201-0</t>
  </si>
  <si>
    <t>ค่าโทรศัพท์ (ควบคุมไม่ได้)</t>
  </si>
  <si>
    <t>5-3-03-202-0</t>
  </si>
  <si>
    <t>ค่าโทรศัพท์ (ค่าบริการรายเดือน)</t>
  </si>
  <si>
    <t>5-3-03-203-0</t>
  </si>
  <si>
    <t>ค่าวิทยุโทรศัพท์เคลื่อนที่แบบมือถือ</t>
  </si>
  <si>
    <t>5-3-03-205-0</t>
  </si>
  <si>
    <t>ค่าใช้จ่ายในการเช่าวงจรดิจิตอล(Lease Line)</t>
  </si>
  <si>
    <t>5-3-03-206-0</t>
  </si>
  <si>
    <t xml:space="preserve">ค่าไปรษณีย์ </t>
  </si>
  <si>
    <t>5-3-03-207-0</t>
  </si>
  <si>
    <t>ค่าติดตั้งอุปกรณ์สื่อสาร</t>
  </si>
  <si>
    <t>5-3-03-208-0</t>
  </si>
  <si>
    <t>ค่าใช้จ่ายในการใช้อินเตอร์เน็ต</t>
  </si>
  <si>
    <t>5-3-03-299-0</t>
  </si>
  <si>
    <t>ค่าใช้จ่ายในการติดต่อสื่อสารประเภทอี่น</t>
  </si>
  <si>
    <t xml:space="preserve">ค่าเช่า </t>
  </si>
  <si>
    <t>5-3-03-301-0</t>
  </si>
  <si>
    <t>ค่าเช่าที่ดิน</t>
  </si>
  <si>
    <t>5-3-03-302-0</t>
  </si>
  <si>
    <t>ค่าเช่าสิ่งปลูกสร้าง</t>
  </si>
  <si>
    <t>5-3-03-303-0</t>
  </si>
  <si>
    <t>ค่าเช่าเครื่องคอมพิวเตอร์</t>
  </si>
  <si>
    <t>5-3-03-304-0</t>
  </si>
  <si>
    <t>ค่าเช่าเครื่องถ่ายเอกสาร</t>
  </si>
  <si>
    <t>5-3-03-305-0</t>
  </si>
  <si>
    <t>ค่าเช่ายานพาหนะ</t>
  </si>
  <si>
    <t>5-3-03-306-0</t>
  </si>
  <si>
    <t>ค่าเช่าโปรแกรมสำเร็จรูป</t>
  </si>
  <si>
    <t>5-3-03-399-0</t>
  </si>
  <si>
    <t xml:space="preserve">ค่าเช่าสินทรัพย์อื่นๆ </t>
  </si>
  <si>
    <t xml:space="preserve">ค่าใช้จ่ายในการดูแลสถานที่ </t>
  </si>
  <si>
    <t>5-3-03-401-0</t>
  </si>
  <si>
    <t>ค่าจ้างเหมาทำความสะอาด</t>
  </si>
  <si>
    <t>5-3-03-402-0</t>
  </si>
  <si>
    <t>ค่ารักษาความปลอดภัย</t>
  </si>
  <si>
    <t>5-3-03-403-0</t>
  </si>
  <si>
    <t>ค่าจ้างบำรุงรักษาสวน</t>
  </si>
  <si>
    <t>5-3-03-404-0</t>
  </si>
  <si>
    <t>ค่าบำรุงรักษาบริเวณสำนักงาน</t>
  </si>
  <si>
    <t xml:space="preserve">ค่าใช้จ่ายอื่นเกี่ยวกับสำนักงาน </t>
  </si>
  <si>
    <t>5-3-03-901-0</t>
  </si>
  <si>
    <t>ค่าเชื้อเพลิงยานพาหนะ</t>
  </si>
  <si>
    <t>5-3-03-902-0</t>
  </si>
  <si>
    <t>ค่าหนังสือและสื่อความรู้</t>
  </si>
  <si>
    <t>5-3-03-999-0</t>
  </si>
  <si>
    <t>ค่าใช้จ่ายเบ็ดเตล็ด</t>
  </si>
  <si>
    <t>ค่าใช้จ่ายเพื่อการวิจัย</t>
  </si>
  <si>
    <t>5-3-04-001-0</t>
  </si>
  <si>
    <t>ค่าใช้จ่ายในการวิจัย</t>
  </si>
  <si>
    <t>5-3-04-002-0</t>
  </si>
  <si>
    <t>ค่าใช้จ่ายต่างๆของ สนพ.</t>
  </si>
  <si>
    <t xml:space="preserve">ค่าป้องกัน ซ่อมแซมบำรุงรักษา และก่อสร้าง </t>
  </si>
  <si>
    <t>5-1-02-101-0</t>
  </si>
  <si>
    <t>ผลต่างราคาพัสดุ</t>
  </si>
  <si>
    <t>5-3-05-001-0</t>
  </si>
  <si>
    <t>ค่าป้องกันระบบจำหน่าย</t>
  </si>
  <si>
    <t>5-3-05-002-0</t>
  </si>
  <si>
    <t>ค่าจ้างเหมาตัดต้นไม้</t>
  </si>
  <si>
    <t xml:space="preserve">ค่าซ่อมแซมบำรุงรักษา </t>
  </si>
  <si>
    <t>5-3-05-101-0</t>
  </si>
  <si>
    <t>ค่าวัสดุเบิกจากคลังเพื่อซ่อมแซม บำรุงรักษาและบริการ</t>
  </si>
  <si>
    <t>5-3-05-102-0</t>
  </si>
  <si>
    <t>ค่าวัสดุเบิกจากคลังเพื่อเปลี่ยนแทนและก่อสร้าง</t>
  </si>
  <si>
    <t>5-3-05-103-0</t>
  </si>
  <si>
    <t>ค่าซ่อมแซมบำรุงรักษา-อุปกรณ์ไฟฟ้า ระบบจำหน่าย</t>
  </si>
  <si>
    <t>5-3-05-104-0</t>
  </si>
  <si>
    <t>ค่าซ่อมแซมบำรุงรักษา-อาคาร</t>
  </si>
  <si>
    <t>5-3-05-105-0</t>
  </si>
  <si>
    <t>ค่าซ่อมแซมบำรุงรักษา-ยานพาหนะ</t>
  </si>
  <si>
    <t>5-3-05-106-0</t>
  </si>
  <si>
    <t>ค่าซ่อมแซมบำรุงรักษา-คอมฯ&amp;อุปกรณ์ต่อพ่วง</t>
  </si>
  <si>
    <t>5-3-05-107-0</t>
  </si>
  <si>
    <t>ค่าปรับปรุงระบบจำหน่ายที่พระตำหนัก</t>
  </si>
  <si>
    <t>5-3-05-108-0</t>
  </si>
  <si>
    <t>ค่าวัสดุซื้อตรงเข้างานก่อสร้าง</t>
  </si>
  <si>
    <t>5-3-05-109-0</t>
  </si>
  <si>
    <t>ค่าวัสดุเบ็ดเตล็ดด้านช่าง</t>
  </si>
  <si>
    <t>5-3-05-110-0</t>
  </si>
  <si>
    <t>ค่าซ่อมแซมบำรุงรักษา-อุปกรณ์ในสำนักงาน</t>
  </si>
  <si>
    <t>5-3-05-111-0</t>
  </si>
  <si>
    <t>ค่าซ่อมแซมบำรุงรักษา-เคเบิลใยแก้วนำแสง</t>
  </si>
  <si>
    <t>5-3-05-151-0</t>
  </si>
  <si>
    <t>ค่ามิเตอร์เบิกจากคลังเพื่อติดตั้งหรือเปลี่ยนแทน</t>
  </si>
  <si>
    <t>5-3-05-152-0</t>
  </si>
  <si>
    <t>ค่าอุปกรณ์ ปก.มต. เบิกคลังเพื่อติดตั้งหรือเปลี่ยนแทน</t>
  </si>
  <si>
    <t>5-3-05-199-0</t>
  </si>
  <si>
    <t>ค่าซ่อมแซมบำรุงรักษาอื่น ๆ</t>
  </si>
  <si>
    <t xml:space="preserve">ค่าใช้จ่ายในการก่อสร้าง </t>
  </si>
  <si>
    <t>5-3-05-201-0</t>
  </si>
  <si>
    <t>ค่าสินทรัพย์พร้อมใช้ตั้งพัก</t>
  </si>
  <si>
    <t>5-3-05-202-0</t>
  </si>
  <si>
    <t>ค่าจ้างเหมางานก่อสร้าง - Turn Key</t>
  </si>
  <si>
    <t>5-3-05-203-0</t>
  </si>
  <si>
    <t>ค่าใช้จ่ายดำเนินการในงานก่อสร้าง</t>
  </si>
  <si>
    <t>5-3-05-204-0</t>
  </si>
  <si>
    <t>ค่าควบคุมงานก่อสร้าง</t>
  </si>
  <si>
    <t>5-3-05-205-0</t>
  </si>
  <si>
    <t>ค่าใช้จ่ายประสานงานโครงการ</t>
  </si>
  <si>
    <t>5-3-05-206-0</t>
  </si>
  <si>
    <t>ค่าจ้างเหมางานบริการ</t>
  </si>
  <si>
    <t>ค่าใช้จ่ายอื่นในการดำเนินงาน</t>
  </si>
  <si>
    <t>หนี้สูญ หนี้สงสัยจะสูญ</t>
  </si>
  <si>
    <t>5-3-06-001-0</t>
  </si>
  <si>
    <t>หนี้สูญ - ทางบัญชี</t>
  </si>
  <si>
    <t>5-3-06-002-0</t>
  </si>
  <si>
    <t>หนี้สงสัยจะสูญ</t>
  </si>
  <si>
    <t>ค่าจ้างที่ปรึกษาและค่าบริการจัดการ</t>
  </si>
  <si>
    <t>5-3-06-101-0</t>
  </si>
  <si>
    <t>ค่าสอบบัญชี</t>
  </si>
  <si>
    <t>5-3-06-102-0</t>
  </si>
  <si>
    <t>ค่าที่ปรึกษา-ด้านบัญชี การเงิน</t>
  </si>
  <si>
    <t>5-3-06-103-0</t>
  </si>
  <si>
    <t>ค่าที่ปรึกษา-ด้านกฏหมาย</t>
  </si>
  <si>
    <t>5-3-06-104-0</t>
  </si>
  <si>
    <t>ค่าที่ปรึกษา-ด้านวิศวกรรม</t>
  </si>
  <si>
    <t>5-3-06-105-0</t>
  </si>
  <si>
    <t>ค่าที่ปรึกษา-ด้านการพัฒนาระบบคอมพิวเตอร์</t>
  </si>
  <si>
    <t>5-3-06-109-0</t>
  </si>
  <si>
    <t>ค่าที่ปรึกษา-ด้านอื่นๆ</t>
  </si>
  <si>
    <t xml:space="preserve">ค่าเบี้ยประกัน </t>
  </si>
  <si>
    <t>5-3-06-201-0</t>
  </si>
  <si>
    <t>ค่าเบี้ยประกัน-พนักงาน</t>
  </si>
  <si>
    <t>5-3-06-202-0</t>
  </si>
  <si>
    <t>ค่าเบี้ยประกัน-ยานพาหนะ</t>
  </si>
  <si>
    <t>5-3-06-203-0</t>
  </si>
  <si>
    <t>ค่าเบี้ยประกัน-สินทรัพย์</t>
  </si>
  <si>
    <t>5-3-06-204-0</t>
  </si>
  <si>
    <t>ค่าเบี้ยประกัน-การขนส่ง</t>
  </si>
  <si>
    <t>5-3-06-299-0</t>
  </si>
  <si>
    <t>ค่าเบี้ยประกันภัยอื่น</t>
  </si>
  <si>
    <t xml:space="preserve">ค่ารับรอง </t>
  </si>
  <si>
    <t>5-3-06-301-0</t>
  </si>
  <si>
    <t>ค่ารับรอง</t>
  </si>
  <si>
    <t xml:space="preserve">ค่าใช้จ่ายทางภาษี </t>
  </si>
  <si>
    <t>5-3-06-401-0</t>
  </si>
  <si>
    <t>ค่าภาษีสินทรัพย์</t>
  </si>
  <si>
    <t>5-3-06-402-0</t>
  </si>
  <si>
    <t>ค่าภาษีและค่าธรรมเนียมยานพาหนะ</t>
  </si>
  <si>
    <t>ค่าใช้จ่ายเพื่อสังคมและสาธารณประโยชน์</t>
  </si>
  <si>
    <t>5-3-06-501-0</t>
  </si>
  <si>
    <t>เงินชดเชยเพื่อมนุษยธรรม</t>
  </si>
  <si>
    <t>5-3-06-502-0</t>
  </si>
  <si>
    <t>ค่าใช้จ่ายเกี่ยวกับไฟสาธารณะ</t>
  </si>
  <si>
    <t>5-3-06-503-0</t>
  </si>
  <si>
    <t>ค่าใช้จ่ายส่งเสริมการประหยัด/ปลอดภัยในการใช้ไฟฟ้า</t>
  </si>
  <si>
    <t>5-3-06-504-0</t>
  </si>
  <si>
    <t>ค่าใช้จ่ายอื่นเพื่อผู้ใช้ไฟ</t>
  </si>
  <si>
    <t>5-3-06-505-0</t>
  </si>
  <si>
    <t>ค่าใช้จ่ายเพื่อสังคมหรือสิ่งแวดล้อม</t>
  </si>
  <si>
    <t>5-3-06-508-0</t>
  </si>
  <si>
    <t>ค่าผลประโยชน์เงินประกันฯจ่ายคืนผู้ใช้ไฟ</t>
  </si>
  <si>
    <t>5-3-06-599-0</t>
  </si>
  <si>
    <t>ค่าใช้จ่ายเพื่อสาธารณประโยชน์และการกุศล</t>
  </si>
  <si>
    <t xml:space="preserve">ค่าปรับตามมาตรฐานการให้บริการ </t>
  </si>
  <si>
    <t>5-3-06-601-0</t>
  </si>
  <si>
    <t>ค่าปรับกรณีคุณภาพไฟฟ้า</t>
  </si>
  <si>
    <t>5-3-06-602-0</t>
  </si>
  <si>
    <t>ค่าปรับกรณีระยะเวลาที่ผู้ขอใช้ไฟฟ้ารายใหม่ขอใช้ไฟฯ</t>
  </si>
  <si>
    <t>5-3-06-603-0</t>
  </si>
  <si>
    <t>ค่าปรับระยะเวลาตอบสนองที่ลูกค้าร้องขอหรือร้องเรียน</t>
  </si>
  <si>
    <t>5-3-06-604-0</t>
  </si>
  <si>
    <t>ค่าปรับกรณีระยะเวลาต่อกลับ กรณีถูกงดจ่ายไฟฟ้า</t>
  </si>
  <si>
    <t xml:space="preserve">ค่าใช้จ่ายอื่น </t>
  </si>
  <si>
    <t>5-3-06-902-0</t>
  </si>
  <si>
    <t>ค่าขนส่ง ขนย้าย</t>
  </si>
  <si>
    <t>5-3-06-903-0</t>
  </si>
  <si>
    <t>ค่าจ้างเหมายานพาหนะ/เครื่งจักรกลหนัก</t>
  </si>
  <si>
    <t>5-3-06-904-0</t>
  </si>
  <si>
    <t>ค่าปรับ เงินเพิ่ม ทางภาษี</t>
  </si>
  <si>
    <t>5-3-06-906-0</t>
  </si>
  <si>
    <t>ค่าอากรแสตมป์</t>
  </si>
  <si>
    <t>5-3-06-907-0</t>
  </si>
  <si>
    <t>ค่าธรรมเนียมธนาคาร</t>
  </si>
  <si>
    <t>5-3-06-908-0</t>
  </si>
  <si>
    <t>ค่าใช้จ่ายดำเนินคดี</t>
  </si>
  <si>
    <t>5-3-06-909-0</t>
  </si>
  <si>
    <t>ค่าปรับปรุงที่ดินและสิ่งปลูกสร้างที่มิใช่ของ กฟภ.</t>
  </si>
  <si>
    <t>5-3-06-910-0</t>
  </si>
  <si>
    <t>ค่าวัสดุล้าสมัยหรือสูญหาย</t>
  </si>
  <si>
    <t>5-3-06-911-0</t>
  </si>
  <si>
    <t>ค่าตรวจสภาพยานพาหนะ</t>
  </si>
  <si>
    <t>5-3-06-912-0</t>
  </si>
  <si>
    <t>ค่าใช้จ่ายในการดำเนินการออกของจากต่างประเทศ</t>
  </si>
  <si>
    <t>5-3-06-913-0</t>
  </si>
  <si>
    <t>ค่าใช้จ่ายที่ต้องชำระตามคำสั่งศาล</t>
  </si>
  <si>
    <t>5-3-06-914-0</t>
  </si>
  <si>
    <t>ค่าธรรมเนียมประกอบกิจการพลังงาน</t>
  </si>
  <si>
    <t>5-3-06-999-0</t>
  </si>
  <si>
    <t>ค่าใช้จ่ายอื่น</t>
  </si>
  <si>
    <t>ค่าเสื่อมราคา ค่าเสื่อมสิ้น ค่าตัดจำหน่าย</t>
  </si>
  <si>
    <t>ค่าเสื่อมราคา-ส่วนปรับปรุงที่ดิน</t>
  </si>
  <si>
    <t>5-4-01-101-0</t>
  </si>
  <si>
    <t>ค่าเสื่อมราคา-อาคารสิ่งปลูกสร้าง</t>
  </si>
  <si>
    <t>5-4-02-001-0</t>
  </si>
  <si>
    <t>ค่าเสื่อมราคา-อาคารดำเนินงาน</t>
  </si>
  <si>
    <t>5-4-02-002-0</t>
  </si>
  <si>
    <t>ค่าเสื่อมราคา-อาคารสำนักงาน</t>
  </si>
  <si>
    <t>5-4-02-003-0</t>
  </si>
  <si>
    <t>ค่าเสื่อมราคา-อาคารพักอาศัย</t>
  </si>
  <si>
    <t>5-4-61-001-0</t>
  </si>
  <si>
    <t>ค่าเสื่อมราคา-สิ่งปลูกสร้างอื่น</t>
  </si>
  <si>
    <t>5-4-02-999-1</t>
  </si>
  <si>
    <t>ค่าเสื่อมราคา-สิ่งปลูกสร้างที่ไม่ใช้ประโยชน์</t>
  </si>
  <si>
    <t xml:space="preserve">ค่าเสื่อมราคา-ระบบผลิตกระแสไฟฟ้า </t>
  </si>
  <si>
    <t>5-4-03-001-0</t>
  </si>
  <si>
    <t>ค่าเสื่อมราคา-ระบบผลิตกระแสไฟฟ้าเครื่องจักรดีเซล</t>
  </si>
  <si>
    <t>5-4-03-002-0</t>
  </si>
  <si>
    <t>ค่าเสื่อมราคา-ระบบผลิตกระแสไฟฟ้าพลังน้ำ</t>
  </si>
  <si>
    <t>5-4-03-003-0</t>
  </si>
  <si>
    <t>ค่าเสื่อมราคา-ระบบผลิตกระแสไฟฟ้าพลังแสงอาทิตย์</t>
  </si>
  <si>
    <t>5-4-03-004-0</t>
  </si>
  <si>
    <t>ค่าเสื่อมราคา-ระบบผลิตกระแสไฟฟ้าพลังงานลม</t>
  </si>
  <si>
    <t xml:space="preserve">ค่าเสื่อมราคา-ระบบจำหน่ายกระแสไฟฟ้า </t>
  </si>
  <si>
    <t>5-4-04-001-0</t>
  </si>
  <si>
    <t>ค่าเสื่อมราคา-ระบบสายส่งและจำหน่าย</t>
  </si>
  <si>
    <t>5-4-04-002-0</t>
  </si>
  <si>
    <t>ค่าเสื่อมราคา-ระบบไฟสัญญาณและไฟถนน</t>
  </si>
  <si>
    <t>5-4-04-003-0</t>
  </si>
  <si>
    <t>ค่าเสื่อมราคา-อุปกรณ์ในสถานีไฟฟ้า</t>
  </si>
  <si>
    <t>5-4-04-004-0</t>
  </si>
  <si>
    <t>ค่าเสื่อมราคา-หม้อแปลงไฟฟ้าผ่านการใช้งาน</t>
  </si>
  <si>
    <t>5-4-04-005-0</t>
  </si>
  <si>
    <t>ค่าเสื่อมราคา-มิเตอร์และส่วนประกอบผ่านการใช้งาน</t>
  </si>
  <si>
    <t>ค่าเสื่อมราคา-เครื่องตกแต่ง เครื่องมือ เครื่องใช้</t>
  </si>
  <si>
    <t>5-4-05-001-0</t>
  </si>
  <si>
    <t>ค่าเสื่อมราคา-เครื่องตกแต่งประจำสำนักงาน</t>
  </si>
  <si>
    <t>5-4-05-002-0</t>
  </si>
  <si>
    <t>ค่าเสื่อมราคา-อุปกรณ์ประจำสำนักงาน</t>
  </si>
  <si>
    <t>5-4-05-003-0</t>
  </si>
  <si>
    <t>ค่าเสื่อมราคา-เครื่องเมนเฟรม/มินิคอมฯ รวมอุปกรณ์ฯ</t>
  </si>
  <si>
    <t>5-4-05-004-0</t>
  </si>
  <si>
    <t>ค่าเสื่อมราคา-เครื่องเพอร์ซันนัลคอมฯ และอุปกรณ์</t>
  </si>
  <si>
    <t>5-4-05-101-0</t>
  </si>
  <si>
    <t>ค่าเสื่อมราคา-เครื่องมือ เครื่องใช้ คลังพัสดุ</t>
  </si>
  <si>
    <t>5-4-05-102-0</t>
  </si>
  <si>
    <t>ค่าเสื่อมราคา-เครื่องมือ เครื่องใช้โรงซ่อม โรงรถ</t>
  </si>
  <si>
    <t>5-4-05-103-0</t>
  </si>
  <si>
    <t>ค่าเสื่อมราคา-เครื่องมือ เครื่องใช้ โรงงานผลิตภัณฑ์คอนฯ</t>
  </si>
  <si>
    <t>5-4-05-104-0</t>
  </si>
  <si>
    <t>ค่าเสื่อมราคา-เครื่องมือ เครื่องใช้เบ็ดเตล็ด</t>
  </si>
  <si>
    <t>5-4-05-201-0</t>
  </si>
  <si>
    <t>ค่าเสื่อมราคา-อุปกรณ์สื่อสาร</t>
  </si>
  <si>
    <t>5-4-05-202-0</t>
  </si>
  <si>
    <t>ค่าเสื่อมราคา-ระบบสื่อสารสายใยแก้วนำแสงติดตั้งภายนอก</t>
  </si>
  <si>
    <t>5-4-05-203-0</t>
  </si>
  <si>
    <t>ค่าเสื่อมราคา-ระบบสื่อสารสายใยแก้วนำแสงติดตั้งภายใน</t>
  </si>
  <si>
    <t>ค่าเสื่อมราคา-ยานพาหนะ</t>
  </si>
  <si>
    <t>5-4-06-001-0</t>
  </si>
  <si>
    <t>ค่าเสื่อมราคา-รถยนต์นั่ง</t>
  </si>
  <si>
    <t>5-4-06-002-0</t>
  </si>
  <si>
    <t>ค่าเสื่อมราคา-รถยนต์โดยสารเกิน 10 ที่นั่ง</t>
  </si>
  <si>
    <t>5-4-06-003-0</t>
  </si>
  <si>
    <t>ค่าเสื่อมราคา-รถยนต์บรรทุก</t>
  </si>
  <si>
    <t>5-4-06-004-0</t>
  </si>
  <si>
    <t>ค่าเสื่อมราคา-ยานพาหนะอื่น</t>
  </si>
  <si>
    <t>5-4-06-005-0</t>
  </si>
  <si>
    <t>ค่าเสื่อมราคา-ยานพาหนะ-สัญญาเช่าการเงิน</t>
  </si>
  <si>
    <t>ค่าเสื่อมราคา-สินทรัพย์ไม่มีตัวตน</t>
  </si>
  <si>
    <t>5-4-07-001-0</t>
  </si>
  <si>
    <t>ค่าตัดจำหน่าย-โปรแกรมคอมพิวเตอร์</t>
  </si>
  <si>
    <t>5-4-07-002-0</t>
  </si>
  <si>
    <t>ค่าตัดจำหน่าย-ลิขสิทธิ์</t>
  </si>
  <si>
    <t>5-4-54-000-8</t>
  </si>
  <si>
    <t>ขาดทุนจากการด้อยค่าสินทรัพย์ -ระบบจำหน่าย</t>
  </si>
  <si>
    <t>5-4-55-000-8</t>
  </si>
  <si>
    <t>ขาดทุนจากการด้อยค่าสินทรัพย์ -เครื่องตกแต่งฯ</t>
  </si>
  <si>
    <t>5-4-55-100-8</t>
  </si>
  <si>
    <t>ขาดทุนจากการด้อยค่าสินทรัพย์ -เครื่องมือฯ</t>
  </si>
  <si>
    <t>ค่าใช้จ่ายอื่นที่ไม่เกี่ยวกับการดำเนินงาน</t>
  </si>
  <si>
    <t>ค่าธรรมเนียมจัดการเงินกู้</t>
  </si>
  <si>
    <t>5-5-01-001-0</t>
  </si>
  <si>
    <t>ดอกเบี้ยจ่าย</t>
  </si>
  <si>
    <t>5-5-02-001-0</t>
  </si>
  <si>
    <t>ดอกเบี้ยจ่าย-ธนาคาร</t>
  </si>
  <si>
    <t>5-5-02-002-0</t>
  </si>
  <si>
    <t>ดอกเบี้ยจ่ายเงินกู้</t>
  </si>
  <si>
    <t>5-5-02-003-0</t>
  </si>
  <si>
    <t>ดอกเบี้ยจ่าย-สัญญาเช่าการเงิน</t>
  </si>
  <si>
    <t>รวมค่าใช้จ่ายดำเนินงาน</t>
  </si>
  <si>
    <t>งบประมาณทำการที่ขอตั้ง ประจำปี 2559</t>
  </si>
  <si>
    <t>รวม</t>
  </si>
  <si>
    <t>c30730101</t>
  </si>
  <si>
    <t>c30730102</t>
  </si>
  <si>
    <t>c30730103</t>
  </si>
  <si>
    <t>c30740100</t>
  </si>
  <si>
    <t>c30740101</t>
  </si>
  <si>
    <t>c30740102</t>
  </si>
  <si>
    <t>c30740103</t>
  </si>
  <si>
    <t>c30710100</t>
  </si>
  <si>
    <t>c30720100</t>
  </si>
  <si>
    <t>c30720300</t>
  </si>
  <si>
    <t>c30730100</t>
  </si>
  <si>
    <t>รวมกฟอ.นผ..และ</t>
  </si>
  <si>
    <t>ผกป.กฟส.บงส.</t>
  </si>
  <si>
    <t>ผลต.กฟส.บงส.</t>
  </si>
  <si>
    <t>ผบง.กฟส.บงส.</t>
  </si>
  <si>
    <t>ประจำ กฟส.ศท.</t>
  </si>
  <si>
    <t>ผกป.กฟส.ศท.</t>
  </si>
  <si>
    <t>ผลต.กฟส.ศท.</t>
  </si>
  <si>
    <t>ผบง.กฟส.ศท.</t>
  </si>
  <si>
    <t>กฟอ.นผ.</t>
  </si>
  <si>
    <t>กฟส.วร.</t>
  </si>
  <si>
    <t>กฟย.พต.</t>
  </si>
  <si>
    <t>กฟส.บสง</t>
  </si>
  <si>
    <t>กฟส.ศท.</t>
  </si>
  <si>
    <t>กฟฟ.ในสังกัด</t>
  </si>
  <si>
    <t>c30710101</t>
  </si>
  <si>
    <t>c30710102</t>
  </si>
  <si>
    <t>c30710103</t>
  </si>
  <si>
    <t>c30710104</t>
  </si>
  <si>
    <t>c30710105</t>
  </si>
  <si>
    <t>c30710106</t>
  </si>
  <si>
    <t>c30710107</t>
  </si>
  <si>
    <t>c30720101</t>
  </si>
  <si>
    <t>c30720102</t>
  </si>
  <si>
    <t>c30720103</t>
  </si>
  <si>
    <t>ประจำ กฟอ.นผ.</t>
  </si>
  <si>
    <t>ผบค.กฟอ.นผ.</t>
  </si>
  <si>
    <t>ผมต.กฟอ.นผ.</t>
  </si>
  <si>
    <t>ผปบ.กฟอ.นผ.</t>
  </si>
  <si>
    <t>ผกส.กฟอ.นผ.</t>
  </si>
  <si>
    <t>ผบป.กฟอ.นผ.</t>
  </si>
  <si>
    <t>ผบพ.กฟอ.นผ.</t>
  </si>
  <si>
    <t>ผบห.กฟอ.นผ.</t>
  </si>
  <si>
    <t>ประจำ กฟส.วร.</t>
  </si>
  <si>
    <t>ผกป.กฟส.วร.</t>
  </si>
  <si>
    <t>ผลต.กฟส.วร.</t>
  </si>
  <si>
    <t>ผบง.กฟส.วร.</t>
  </si>
  <si>
    <t>ประจำ กฟย.พต.</t>
  </si>
  <si>
    <t>ประจำ กฟส.บงส.</t>
  </si>
  <si>
    <t>ส่วนภูมิภาค</t>
  </si>
  <si>
    <t>เขต / การไฟฟ้า ....หนองไผ่.........</t>
  </si>
  <si>
    <t>แบบ  งป.001</t>
  </si>
  <si>
    <t xml:space="preserve">      ประมาณการรายได้</t>
  </si>
  <si>
    <t>รายได้จากการดำเนินงาน</t>
  </si>
  <si>
    <t xml:space="preserve">รายได้จากการจำหน่ายกระแสไฟฟ้า </t>
  </si>
  <si>
    <t>4-1-01-001-0</t>
  </si>
  <si>
    <t>รายได้จากการจำหน่ายไฟฟ้า</t>
  </si>
  <si>
    <t>4-1-01-002-0</t>
  </si>
  <si>
    <t>ปรับปรุงรายได้จากการจำหน่ายไฟฟ้า</t>
  </si>
  <si>
    <t>4-1-01-011-8</t>
  </si>
  <si>
    <t>รายได้จากการจำหน่ายไฟฟ้า ประเภทไฟชั่วคราวแบบเหมา</t>
  </si>
  <si>
    <t>4-1-01-099-0</t>
  </si>
  <si>
    <t>ปรับปรุงรายได้จากการจำหน่ายไฟฟ้า GL</t>
  </si>
  <si>
    <t>4-1-01-101-0</t>
  </si>
  <si>
    <t>รายได้จำหน่ายไฟฟ้า ประเภทบ้านอยู่อาศัย แบบเติมเงิน</t>
  </si>
  <si>
    <t>4-1-01-102-0</t>
  </si>
  <si>
    <t>รายได้จำหน่ายไฟฟ้า ประเภทกิจการขนาดเล็ก แบบเติมเงิน</t>
  </si>
  <si>
    <t>4-1-01-103-0</t>
  </si>
  <si>
    <t>รายได้จำหน่ายไฟฟ้า ประเภทไฟชั่วคราว แบบเติมเงิน</t>
  </si>
  <si>
    <t>รวมรายได้จากการจำหน่ายไฟฟ้า</t>
  </si>
  <si>
    <t>รายได้อื่นจากการดำเนินงาน</t>
  </si>
  <si>
    <t xml:space="preserve">รายได้จากการจำหน่ายอุปกรณ์ไฟฟ้า </t>
  </si>
  <si>
    <t>4-1-03-001-0</t>
  </si>
  <si>
    <t>รายได้จากการขายหม้อแปลง</t>
  </si>
  <si>
    <t>4-1-03-002-0</t>
  </si>
  <si>
    <t>รายได้จากการขายมิเตอร์</t>
  </si>
  <si>
    <t>4-1-03-003-0</t>
  </si>
  <si>
    <t>รายได้จากการขายคาปาซิเตอร์</t>
  </si>
  <si>
    <t>4-1-03-004-0</t>
  </si>
  <si>
    <t>รายได้จากการขายเสา</t>
  </si>
  <si>
    <t>4-1-03-099-0</t>
  </si>
  <si>
    <t>รายได้จากการขายอุปกรณ์ไฟฟ้าอื่น ๆ</t>
  </si>
  <si>
    <t xml:space="preserve">รายได้จากการให้เช่าหรือใช้สินทรัพย์ </t>
  </si>
  <si>
    <t>4-1-03-101-0</t>
  </si>
  <si>
    <t>รายได้จากการให้ใช้เสาไฟฟ้า</t>
  </si>
  <si>
    <t>4-1-03-102-0</t>
  </si>
  <si>
    <t>รายได้จากการให้เช่าหม้อแปลง</t>
  </si>
  <si>
    <t>4-1-03-103-0</t>
  </si>
  <si>
    <t>รายได้จากการให้เช่าเครื่องยนต์กำเนิดไฟฟ้า</t>
  </si>
  <si>
    <t>4-1-03-104-0</t>
  </si>
  <si>
    <t>รายได้จากการให้ใช้บริการเส้นใยแก้วนำแสง</t>
  </si>
  <si>
    <t>4-1-03-105-0</t>
  </si>
  <si>
    <t>รายได้จากการให้เช่าอสังหาริมทรัพย์</t>
  </si>
  <si>
    <t>4-1-03-199-0</t>
  </si>
  <si>
    <t>รายได้จากการให้เช่าหรือใช้สินทรัพย์อื่น ๆ</t>
  </si>
  <si>
    <t xml:space="preserve">รายได้ค่าติดตั้ง ตรวจการติดตั้งอุปกรณ์ไฟฟ้า </t>
  </si>
  <si>
    <t>4-1-03-201-0</t>
  </si>
  <si>
    <t>รายได้ติดตั้ง ตรวจการติดตั้งอุปกรณ์ไฟฟ้า</t>
  </si>
  <si>
    <t>4-1-03-202-0</t>
  </si>
  <si>
    <t>รายได้ติดตั้งมิเตอร์ TOU/TOD</t>
  </si>
  <si>
    <t>4-1-03-203-0</t>
  </si>
  <si>
    <t>รายได้ค่าบริการงานด้านฮอทไลน์</t>
  </si>
  <si>
    <t xml:space="preserve">รายได้ค่าทดสอบอุปกรณ์ไฟฟ้า </t>
  </si>
  <si>
    <t>4-1-03-301-0</t>
  </si>
  <si>
    <t>รายได้ค่าทดสอบผลิตภัณฑ์คอนกรีต</t>
  </si>
  <si>
    <t>4-1-03-302-0</t>
  </si>
  <si>
    <t>รายได้ค่าทดสอบอุปกรณ์ไฟฟ้า</t>
  </si>
  <si>
    <t>4-1-03-303-0</t>
  </si>
  <si>
    <t>รายได้ค่าตรวจสอบระบบไฟฟ้า</t>
  </si>
  <si>
    <t xml:space="preserve">รายได้ค่าธรรมเนียม และเงินสมทบ </t>
  </si>
  <si>
    <t>4-1-03-401-0</t>
  </si>
  <si>
    <t>รายได้ค่าธรรมเนียมต่อไฟ</t>
  </si>
  <si>
    <t>4-1-03-402-0</t>
  </si>
  <si>
    <t>รายได้ค่าธรรมเนียมพาดสายสื่อสารฯ</t>
  </si>
  <si>
    <t>4-1-03-403-0</t>
  </si>
  <si>
    <t>รายได้ค่าต่อกลับมิเตอร์</t>
  </si>
  <si>
    <t>4-1-03-499-0</t>
  </si>
  <si>
    <t>รายได้ค่าธรรมเนียมอื่น ๆ</t>
  </si>
  <si>
    <t>4-1-03-603-0</t>
  </si>
  <si>
    <t>รายได้จากเงินสมทบระบบจำหน่ายพาดสายสื่อสาร</t>
  </si>
  <si>
    <t xml:space="preserve">รายได้จากการก่อสร้างให้ผู้ใช้ไฟ </t>
  </si>
  <si>
    <t>4-1-03-501-0</t>
  </si>
  <si>
    <t>รายได้จากการก่อสร้างให้ผู้ใช้ไฟ</t>
  </si>
  <si>
    <t>4-1-03-501-9</t>
  </si>
  <si>
    <t>ปรับปรุงรายได้จากการก่อสร้างให้ผู้ใช้ไฟ</t>
  </si>
  <si>
    <t xml:space="preserve">รายได้จากเงินช่วยเหลือเพื่อการก่อสร้าง </t>
  </si>
  <si>
    <t>4-1-03-601-0</t>
  </si>
  <si>
    <t>รายได้จากเงินช่วยเหลือเพื่อการก่อสร้าง</t>
  </si>
  <si>
    <t>4-1-03-602-0</t>
  </si>
  <si>
    <t>รายได้ค่าส่วนเฉลี่ยการใช้พลังไฟฟ้า</t>
  </si>
  <si>
    <t>รายได้อื่นๆ</t>
  </si>
  <si>
    <t>4-1-03-502-0</t>
  </si>
  <si>
    <t>รายได้ค่าบริการด้านวิศวกรรมไฟฟ้า</t>
  </si>
  <si>
    <t>4-1-03-901-0</t>
  </si>
  <si>
    <t>รายได้ค่าตรวจจุดเขียนผัง</t>
  </si>
  <si>
    <t>4-1-03-902-0</t>
  </si>
  <si>
    <t>รายได้ค่าตรวจสอบและบำรุงรักษาหม้อแปลง</t>
  </si>
  <si>
    <t>4-1-03-903-0</t>
  </si>
  <si>
    <t>รายได้ค่าติดตั้ง รื้อถอน ซ่อมแซมหม้อแปลง</t>
  </si>
  <si>
    <t>4-1-03-904-0</t>
  </si>
  <si>
    <t xml:space="preserve">รายได้ค่าละเมิดสิทธิ </t>
  </si>
  <si>
    <t>4-1-03-905-0</t>
  </si>
  <si>
    <t>รายได้ค่าชดใช้มิเตอร์ชำรุดและอุปกรณ์ประกอบ</t>
  </si>
  <si>
    <t>4-1-03-906-0</t>
  </si>
  <si>
    <t>รายได้ชดใช้รถยนต์ชนเสา</t>
  </si>
  <si>
    <t>4-1-03-907-0</t>
  </si>
  <si>
    <t>รายได้จากการให้บริการโฆษณา</t>
  </si>
  <si>
    <t>4-1-03-908-0</t>
  </si>
  <si>
    <t>รายได้ค่าตรวจสอบและบำรุงรักษาเคเบิลใต้ดิน</t>
  </si>
  <si>
    <t>4-1-03-909-0</t>
  </si>
  <si>
    <t>รายได้ค่าตรวจสอบและค่าบำรุงรักษาอุปกรณ์ไฟฟ้าอื่น</t>
  </si>
  <si>
    <t>4-1-03-910-0</t>
  </si>
  <si>
    <t>รายได้ค่าบำรุงรักษาระบบไฟฟ้าแบบครบวงจร(Package)</t>
  </si>
  <si>
    <t>4-1-03-911-0</t>
  </si>
  <si>
    <t>รายได้ค่าดำเนินการให้บริการ VSPP</t>
  </si>
  <si>
    <t>4-1-03-912-0</t>
  </si>
  <si>
    <t>รายได้ค่าบริการติดตั้งอุปกรณ์สื่อสาร</t>
  </si>
  <si>
    <t>4-1-03-913-0</t>
  </si>
  <si>
    <t>รายได้ค่าพาดสายก่อนได้รับอนุญาต</t>
  </si>
  <si>
    <t>4-1-03-999-0</t>
  </si>
  <si>
    <t>รายได้อื่น ๆ จากการดำเนินงาน</t>
  </si>
  <si>
    <t xml:space="preserve">รวมรายได้อื่นจากการดำเนินงาน </t>
  </si>
  <si>
    <t>รายได้ที่ไม่เกี่ยวกับการดำเนินงาน</t>
  </si>
  <si>
    <t>รายได้ดอกเบี้ย</t>
  </si>
  <si>
    <t>4-9-01-001-0</t>
  </si>
  <si>
    <t>ดอกเบี้ยรับเงินฝากธนาคาร</t>
  </si>
  <si>
    <t>4-9-01-002-0</t>
  </si>
  <si>
    <t>ดอกเบี้ยรับเงินฝากธนาคาร-กองทุนเงินประกันการใช้ไฟฯ</t>
  </si>
  <si>
    <t>4-9-01-003-0</t>
  </si>
  <si>
    <t>ดอกเบี้ยรับเงินฝากธนาคาร-Kfw.</t>
  </si>
  <si>
    <t>4-9-01-004-0</t>
  </si>
  <si>
    <t>ดอกเบี้ยรับเงินฝากธนาคาร-ดอกผลกองทุนเงินประกันฯ</t>
  </si>
  <si>
    <t>4-9-01-101-0</t>
  </si>
  <si>
    <t>ดอกเบี้ยรับเงินให้กู้ซื้อ/สร้างบ้านฯ-หลักทรัพย์ประกัน</t>
  </si>
  <si>
    <t>4-9-01-201-0</t>
  </si>
  <si>
    <t>ผลตอบแทนจากเงินลงทุนในหลักทรัพย์</t>
  </si>
  <si>
    <t>4-9-01-901-0</t>
  </si>
  <si>
    <t>ดอกเบี้ยรับชำระหนี้เกินกำหนด</t>
  </si>
  <si>
    <t>รายได้ค่าปรับ ค่าธรรมเนียม</t>
  </si>
  <si>
    <t xml:space="preserve">รายได้ค่าปรับผิดสัญญาและส่งของเกินกำหนด </t>
  </si>
  <si>
    <t>4-9-02-001-0</t>
  </si>
  <si>
    <t>รายได้ค่าปรับผิดสัญญาซื้อขาย</t>
  </si>
  <si>
    <t>4-9-02-002-0</t>
  </si>
  <si>
    <t>รายได้ค่าปรับผิดสัญญาจ้าง/ให้บริการ</t>
  </si>
  <si>
    <t>4-9-02-003-0</t>
  </si>
  <si>
    <t>รายได้ค่าปรับผิดสัญญาตัวแทนจดหน่วย</t>
  </si>
  <si>
    <t>4-9-02-004-0</t>
  </si>
  <si>
    <t>รายได้ค่าปรับผิดสัญญาตัวแทนจดหน่วยแจ้งหนี้</t>
  </si>
  <si>
    <t>4-9-02-005-0</t>
  </si>
  <si>
    <t>รายได้ค่าปรับผิดสัญญาตัวแทนตัดและติดกลับมิเตอร์</t>
  </si>
  <si>
    <t>4-9-02-006-0</t>
  </si>
  <si>
    <t>รายได้ค่าปรับผิดสัญญาตัวแทนเก็บเงิน</t>
  </si>
  <si>
    <t>4-9-02-007-0</t>
  </si>
  <si>
    <t>รายได้ค่าปรับผิดสัญญาตัวแทนรับชำระค่าไฟฟ้า</t>
  </si>
  <si>
    <t>4-9-02-099-0</t>
  </si>
  <si>
    <t>รายได้ค่าปรับอื่น ๆ</t>
  </si>
  <si>
    <t>รายได้จากการรับบริจาค</t>
  </si>
  <si>
    <t>4-9-03-001-0</t>
  </si>
  <si>
    <t>รายได้จากการรับบริจาคสินทรัพย์</t>
  </si>
  <si>
    <t xml:space="preserve">กำไร(ขาดทุน)จากการจำหน่ายเศษวัสดุ </t>
  </si>
  <si>
    <t>4-9-04-001-0</t>
  </si>
  <si>
    <t>กำไร(ขาดทุน)จากการขายเศษเหล็ก เศษวัสดุ</t>
  </si>
  <si>
    <t>4-9-04-002-0</t>
  </si>
  <si>
    <t>กำไร(ขาดทุน)จากการตรวจนับ/ปป.วัสดุและสินค้าคงเหลือ</t>
  </si>
  <si>
    <t>4-9-04-003-0</t>
  </si>
  <si>
    <t>กำไร(ขาดทุน)จากการตัดจำหน่ายวัสดุ</t>
  </si>
  <si>
    <t xml:space="preserve">กำไร(ขาดทุน)จากการจำหน่ายสินทรัพย์ถาวร </t>
  </si>
  <si>
    <t>4-9-04-101-0</t>
  </si>
  <si>
    <t>กำไร(ขาดทุน)จากการตัดจำหน่ายสินทรัพย์ถาวร</t>
  </si>
  <si>
    <t>4-9-04-102-0</t>
  </si>
  <si>
    <t>กำไร(ขาดทุน)จากการขายสินทรัพย์ถาวร</t>
  </si>
  <si>
    <t>4-9-04-104-0</t>
  </si>
  <si>
    <t>กำไร(ขาดทุน)จากการปรับค่าเสื่อมราคาสินทรัพย์ถาวร</t>
  </si>
  <si>
    <t>4-9-04-105-0</t>
  </si>
  <si>
    <t>กำไร(ขาดทุน)จากการปรับมูลค่าสินทรัพย์ถาวร</t>
  </si>
  <si>
    <t>รายได้อื่นที่ไม่เกี่ยวกับการดำเนินงาน</t>
  </si>
  <si>
    <t>4-9-05-001-0</t>
  </si>
  <si>
    <t>กำไร(ขาดทุน)ค่าปัดเศษจากการเก็บเงิน</t>
  </si>
  <si>
    <t>4-9-05-002-0</t>
  </si>
  <si>
    <t>รายได้เงินชดใช้ค่าเสียหาย</t>
  </si>
  <si>
    <t>4-9-05-003-0</t>
  </si>
  <si>
    <t>กำไร(ขาดทุน)จากการรับซื้อหม้อแปลงคืนจากผู้ใช้ไฟ</t>
  </si>
  <si>
    <t>4-9-05-004-0</t>
  </si>
  <si>
    <t>กำไร(ขาดทุน)จากอัตราแลกเปลี่ยนเกิดขึ้นจริง-เงินกู้</t>
  </si>
  <si>
    <t>4-9-05-005-0</t>
  </si>
  <si>
    <t>กำไร(ขาดทุน)จากอัตราแลกเปลี่ยนเกิดจริง-ลน./จน. ตปท.</t>
  </si>
  <si>
    <t>4-9-05-006-0</t>
  </si>
  <si>
    <t>กำไร(ขาดทุน)จากอัตราแลกเปลี่ยนยังไม่เกิดขึ้นจริง-เงินกู้</t>
  </si>
  <si>
    <t>4-9-05-007-0</t>
  </si>
  <si>
    <t>รายได้เงินประกันผู้ใช้ไฟไม่รับคืน</t>
  </si>
  <si>
    <t>4-9-05-009-0</t>
  </si>
  <si>
    <t>กำไร(ขาดทุน)จากอัตราแลกเปลี่ยนเกิดจริง-เงินลงทุน</t>
  </si>
  <si>
    <t>4-9-05-010-0</t>
  </si>
  <si>
    <t>กำไร(ขาดทุน)จากอัตราแลกเปลี่ยนไม่เกิดจริง-เงินลงทุน</t>
  </si>
  <si>
    <t>4-9-05-011-0</t>
  </si>
  <si>
    <t>กำไร(ขาดทุน)อัตราแลกเปลี่ยนไม่เกิดจริง-ลน./จน. ตปท.</t>
  </si>
  <si>
    <t>4-9-05-012-0</t>
  </si>
  <si>
    <t>กำไร(ขาดทุน)จากอัตราแลกเปลี่ยนเกิดจริง-สัญญาอนุพันธ์</t>
  </si>
  <si>
    <t>4-9-05-013-0</t>
  </si>
  <si>
    <t>กำไร(ขาดทุน)จากอัตราแลกเปลี่ยนยังไม่เกิดจริง-สัญญาอนุพันธ์</t>
  </si>
  <si>
    <t>4-9-05-014-0</t>
  </si>
  <si>
    <t>กำไร(ขาดทุน)จากจากการผลิตผลิตภัณฑ์คอนกรีต</t>
  </si>
  <si>
    <t>4-9-05-015-0</t>
  </si>
  <si>
    <t>กำไร(ขาดทุน)จากการผลิตพัสดุรับเข้าคลัง</t>
  </si>
  <si>
    <t>4-9-05-999-0</t>
  </si>
  <si>
    <t>รวมรายได้ที่ไม่เกี่ยวกับการดำเนินงาน</t>
  </si>
  <si>
    <t>รวมรายได้ทั้งสิ้น</t>
  </si>
  <si>
    <t>5-3-02-103-0</t>
  </si>
  <si>
    <t>ค่าประชาสัมพันธ์ทางสื่อ</t>
  </si>
  <si>
    <t>ค่าใช้จ่ายทางอ้อม</t>
  </si>
  <si>
    <t>รวมรายจ่าย</t>
  </si>
  <si>
    <t>กำไร/ขาดทุน</t>
  </si>
  <si>
    <t>จำหน่ายและบริการ น.3</t>
  </si>
  <si>
    <t>รายการ</t>
  </si>
  <si>
    <t>จาก</t>
  </si>
  <si>
    <t>ถึง</t>
  </si>
  <si>
    <t>รายได้</t>
  </si>
  <si>
    <t>1. รายได้จากการจำหน่ายกระแสไฟฟ้า</t>
  </si>
  <si>
    <t>2. รายได้จากเงินช่วยเหลือเพื่อการก่อสร้าง</t>
  </si>
  <si>
    <t>3. รายได้จากการก่อสร้างให้ผู้ใช้ไฟ</t>
  </si>
  <si>
    <t>4. รายได้อื่นจากการดำเนินงาน</t>
  </si>
  <si>
    <t>(ไม่รวมบัญชีรายได้จากเงินช่วยเหลือเพื่อการก่อสร้าง ,รายได้จากการก่อสร้างให้ผู้ใช้ไฟ)</t>
  </si>
  <si>
    <t>5. รายได้ไม่เกี่ยวกับการดำเนินงาน</t>
  </si>
  <si>
    <t>รวมรายได้ทั้งหมด</t>
  </si>
  <si>
    <t>ค่าใช้จ่าย</t>
  </si>
  <si>
    <t>6. ค่าซื้อกระแสไฟฟ้า</t>
  </si>
  <si>
    <t>7. ค่าใช้จ่ายเกี่ยวกับพนักงาน</t>
  </si>
  <si>
    <t xml:space="preserve">8. ค่าใช้จ่ายเกี่ยวกับการดำเนินงาน </t>
  </si>
  <si>
    <t>(ไม่รวมบัญชีค่าไฟฟ้าสำนักงาน และค่าใช้จ่ายในการก่อสร้าง)</t>
  </si>
  <si>
    <t>9. ค่าไฟสำนักงาน</t>
  </si>
  <si>
    <t>10. ค่าใช้จ่ายดำเนินการในงานก่อสร้าง</t>
  </si>
  <si>
    <t>11. ค่าเสื่อมราคา</t>
  </si>
  <si>
    <t>รวมค่าใช้จ่ายเกี่ยวกับการดำเนินงาน</t>
  </si>
  <si>
    <r>
      <rPr>
        <b/>
        <u/>
        <sz val="16"/>
        <rFont val="BrowalliaUPC"/>
        <family val="2"/>
      </rPr>
      <t>หัก</t>
    </r>
    <r>
      <rPr>
        <sz val="16"/>
        <rFont val="BrowalliaUPC"/>
        <family val="2"/>
      </rPr>
      <t xml:space="preserve"> ค่าใช้จ่ายทางอ้อมโอนเข้างานก่อสร้าง</t>
    </r>
  </si>
  <si>
    <t>รวมรายจ่ายทั้งหมด</t>
  </si>
  <si>
    <t>กำไรขาดทุน</t>
  </si>
  <si>
    <t>งบกำไร-ขาดทุน ปีงบประมาณ 2559</t>
  </si>
  <si>
    <t>งบประมาณ</t>
  </si>
  <si>
    <t>ผลต่าง</t>
  </si>
  <si>
    <t>กระจาย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</si>
</sst>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&quot;-&quot;??_-;_-@_-"/>
    <numFmt numFmtId="188" formatCode="_(* #,##0.000_);_(* \(#,##0.000\);_(* &quot;-&quot;??_);_(@_)"/>
    <numFmt numFmtId="189" formatCode="_-* #,##0.000_-;\-* #,##0.000_-;_-* &quot;-&quot;??_-;_-@_-"/>
    <numFmt numFmtId="190" formatCode="_(* #,##0.00_);_(* \(#,##0.00\);_(* &quot;-&quot;??_);_(@_)"/>
    <numFmt numFmtId="191" formatCode="_-* #,##0.0_-;\-* #,##0.0_-;_-* &quot;-&quot;??_-;_-@_-"/>
  </numFmts>
  <fonts count="2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name val="BrowalliaUPC"/>
      <family val="2"/>
      <charset val="222"/>
    </font>
    <font>
      <sz val="16"/>
      <name val="Cordia New"/>
      <family val="2"/>
    </font>
    <font>
      <b/>
      <sz val="16"/>
      <name val="AngsanaUPC"/>
      <family val="1"/>
      <charset val="222"/>
    </font>
    <font>
      <b/>
      <sz val="16"/>
      <name val="BrowalliaUPC"/>
      <family val="2"/>
      <charset val="222"/>
    </font>
    <font>
      <b/>
      <sz val="16"/>
      <name val="BrowalliaUPC"/>
      <family val="2"/>
    </font>
    <font>
      <b/>
      <sz val="16"/>
      <name val="Cordia New"/>
      <family val="2"/>
    </font>
    <font>
      <sz val="14"/>
      <name val="Cordia New"/>
      <family val="2"/>
    </font>
    <font>
      <sz val="16"/>
      <name val="BrowalliaUPC"/>
      <family val="2"/>
    </font>
    <font>
      <sz val="16"/>
      <name val="BrowalliaUPC"/>
      <family val="2"/>
      <charset val="22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b/>
      <sz val="18"/>
      <name val="BrowalliaUPC"/>
      <family val="2"/>
    </font>
    <font>
      <b/>
      <sz val="16"/>
      <color indexed="8"/>
      <name val="BrowalliaUPC"/>
      <family val="2"/>
    </font>
    <font>
      <sz val="16"/>
      <color indexed="8"/>
      <name val="BrowalliaUPC"/>
      <family val="2"/>
    </font>
    <font>
      <sz val="16"/>
      <name val="AngsanaUPC"/>
      <family val="1"/>
      <charset val="222"/>
    </font>
    <font>
      <b/>
      <u/>
      <sz val="16"/>
      <name val="AngsanaUPC"/>
      <family val="1"/>
      <charset val="222"/>
    </font>
    <font>
      <b/>
      <u/>
      <sz val="16"/>
      <name val="BrowalliaUPC"/>
      <family val="2"/>
    </font>
    <font>
      <sz val="16"/>
      <color rgb="FFFF0000"/>
      <name val="BrowalliaUPC"/>
      <family val="2"/>
      <charset val="222"/>
    </font>
    <font>
      <b/>
      <sz val="16"/>
      <color theme="1"/>
      <name val="BrowalliaUP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269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/>
    </xf>
    <xf numFmtId="187" fontId="5" fillId="0" borderId="0" xfId="1" applyNumberFormat="1" applyFont="1" applyFill="1" applyAlignment="1">
      <alignment horizontal="right"/>
    </xf>
    <xf numFmtId="0" fontId="5" fillId="0" borderId="2" xfId="0" quotePrefix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9" fillId="0" borderId="12" xfId="0" applyFont="1" applyFill="1" applyBorder="1"/>
    <xf numFmtId="188" fontId="6" fillId="0" borderId="13" xfId="2" applyNumberFormat="1" applyFont="1" applyFill="1" applyBorder="1"/>
    <xf numFmtId="0" fontId="6" fillId="0" borderId="14" xfId="0" applyFont="1" applyFill="1" applyBorder="1"/>
    <xf numFmtId="0" fontId="9" fillId="0" borderId="14" xfId="0" applyFont="1" applyFill="1" applyBorder="1"/>
    <xf numFmtId="0" fontId="9" fillId="0" borderId="15" xfId="0" applyFont="1" applyFill="1" applyBorder="1"/>
    <xf numFmtId="188" fontId="6" fillId="0" borderId="16" xfId="2" applyNumberFormat="1" applyFont="1" applyFill="1" applyBorder="1"/>
    <xf numFmtId="0" fontId="6" fillId="0" borderId="17" xfId="0" applyFont="1" applyFill="1" applyBorder="1"/>
    <xf numFmtId="188" fontId="6" fillId="0" borderId="17" xfId="2" applyNumberFormat="1" applyFont="1" applyFill="1" applyBorder="1"/>
    <xf numFmtId="0" fontId="9" fillId="0" borderId="13" xfId="0" applyFont="1" applyFill="1" applyBorder="1"/>
    <xf numFmtId="188" fontId="6" fillId="0" borderId="14" xfId="2" applyNumberFormat="1" applyFont="1" applyFill="1" applyBorder="1"/>
    <xf numFmtId="0" fontId="6" fillId="0" borderId="13" xfId="0" applyFont="1" applyFill="1" applyBorder="1" applyAlignment="1">
      <alignment horizontal="center" vertical="top"/>
    </xf>
    <xf numFmtId="0" fontId="9" fillId="0" borderId="16" xfId="0" applyFont="1" applyFill="1" applyBorder="1"/>
    <xf numFmtId="0" fontId="9" fillId="0" borderId="17" xfId="0" applyFont="1" applyFill="1" applyBorder="1"/>
    <xf numFmtId="0" fontId="6" fillId="0" borderId="16" xfId="0" applyFont="1" applyFill="1" applyBorder="1"/>
    <xf numFmtId="0" fontId="9" fillId="0" borderId="18" xfId="0" applyFont="1" applyFill="1" applyBorder="1"/>
    <xf numFmtId="0" fontId="6" fillId="0" borderId="15" xfId="0" applyFont="1" applyFill="1" applyBorder="1" applyAlignment="1">
      <alignment horizontal="center" vertical="top"/>
    </xf>
    <xf numFmtId="0" fontId="6" fillId="0" borderId="19" xfId="0" applyFont="1" applyFill="1" applyBorder="1"/>
    <xf numFmtId="0" fontId="6" fillId="0" borderId="20" xfId="0" applyFont="1" applyFill="1" applyBorder="1"/>
    <xf numFmtId="0" fontId="9" fillId="0" borderId="20" xfId="0" applyFont="1" applyFill="1" applyBorder="1"/>
    <xf numFmtId="0" fontId="9" fillId="0" borderId="19" xfId="0" applyFont="1" applyFill="1" applyBorder="1"/>
    <xf numFmtId="0" fontId="6" fillId="0" borderId="16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 vertical="top"/>
    </xf>
    <xf numFmtId="0" fontId="9" fillId="0" borderId="23" xfId="0" applyFont="1" applyFill="1" applyBorder="1"/>
    <xf numFmtId="0" fontId="9" fillId="0" borderId="24" xfId="0" applyFont="1" applyFill="1" applyBorder="1"/>
    <xf numFmtId="0" fontId="9" fillId="0" borderId="17" xfId="0" applyFont="1" applyFill="1" applyBorder="1" applyAlignment="1">
      <alignment vertical="top"/>
    </xf>
    <xf numFmtId="0" fontId="9" fillId="0" borderId="22" xfId="0" applyFont="1" applyFill="1" applyBorder="1"/>
    <xf numFmtId="0" fontId="9" fillId="0" borderId="25" xfId="0" applyFont="1" applyFill="1" applyBorder="1"/>
    <xf numFmtId="0" fontId="9" fillId="0" borderId="26" xfId="0" applyFont="1" applyFill="1" applyBorder="1" applyAlignment="1">
      <alignment horizontal="center" vertical="top"/>
    </xf>
    <xf numFmtId="43" fontId="11" fillId="2" borderId="2" xfId="2" applyFont="1" applyFill="1" applyBorder="1"/>
    <xf numFmtId="43" fontId="11" fillId="2" borderId="2" xfId="2" applyFont="1" applyFill="1" applyBorder="1" applyAlignment="1">
      <alignment horizontal="center"/>
    </xf>
    <xf numFmtId="43" fontId="11" fillId="2" borderId="6" xfId="2" applyFont="1" applyFill="1" applyBorder="1" applyAlignment="1">
      <alignment horizontal="center"/>
    </xf>
    <xf numFmtId="43" fontId="11" fillId="2" borderId="9" xfId="2" applyFont="1" applyFill="1" applyBorder="1" applyAlignment="1">
      <alignment horizontal="center"/>
    </xf>
    <xf numFmtId="43" fontId="12" fillId="2" borderId="2" xfId="2" quotePrefix="1" applyFont="1" applyFill="1" applyBorder="1" applyAlignment="1">
      <alignment horizontal="center"/>
    </xf>
    <xf numFmtId="43" fontId="12" fillId="2" borderId="2" xfId="2" applyFont="1" applyFill="1" applyBorder="1" applyAlignment="1">
      <alignment horizontal="center"/>
    </xf>
    <xf numFmtId="43" fontId="10" fillId="0" borderId="13" xfId="1" applyFont="1" applyFill="1" applyBorder="1"/>
    <xf numFmtId="43" fontId="10" fillId="0" borderId="21" xfId="1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187" fontId="6" fillId="0" borderId="0" xfId="2" applyNumberFormat="1" applyFont="1" applyFill="1" applyAlignment="1">
      <alignment horizontal="right"/>
    </xf>
    <xf numFmtId="0" fontId="6" fillId="0" borderId="2" xfId="0" quotePrefix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left" vertical="center"/>
    </xf>
    <xf numFmtId="0" fontId="6" fillId="0" borderId="30" xfId="0" applyNumberFormat="1" applyFont="1" applyFill="1" applyBorder="1" applyAlignment="1">
      <alignment horizontal="center" vertical="center"/>
    </xf>
    <xf numFmtId="0" fontId="6" fillId="0" borderId="31" xfId="0" applyNumberFormat="1" applyFont="1" applyFill="1" applyBorder="1" applyAlignment="1">
      <alignment horizontal="center" vertical="center"/>
    </xf>
    <xf numFmtId="0" fontId="6" fillId="0" borderId="12" xfId="1" applyNumberFormat="1" applyFont="1" applyFill="1" applyBorder="1" applyAlignment="1">
      <alignment horizontal="right"/>
    </xf>
    <xf numFmtId="0" fontId="6" fillId="0" borderId="12" xfId="1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vertical="top"/>
    </xf>
    <xf numFmtId="0" fontId="6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vertical="top"/>
    </xf>
    <xf numFmtId="0" fontId="9" fillId="0" borderId="14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8" xfId="0" applyFont="1" applyFill="1" applyBorder="1" applyAlignment="1">
      <alignment horizontal="center" vertical="top"/>
    </xf>
    <xf numFmtId="0" fontId="9" fillId="0" borderId="22" xfId="0" applyFont="1" applyFill="1" applyBorder="1" applyAlignment="1">
      <alignment vertical="top"/>
    </xf>
    <xf numFmtId="0" fontId="9" fillId="0" borderId="23" xfId="0" applyFont="1" applyFill="1" applyBorder="1" applyAlignment="1">
      <alignment vertical="top"/>
    </xf>
    <xf numFmtId="0" fontId="9" fillId="0" borderId="24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vertical="top"/>
    </xf>
    <xf numFmtId="0" fontId="9" fillId="0" borderId="20" xfId="0" applyFont="1" applyFill="1" applyBorder="1" applyAlignment="1">
      <alignment vertical="top"/>
    </xf>
    <xf numFmtId="0" fontId="9" fillId="0" borderId="18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vertical="top"/>
    </xf>
    <xf numFmtId="0" fontId="6" fillId="0" borderId="14" xfId="0" applyFont="1" applyFill="1" applyBorder="1" applyAlignment="1">
      <alignment horizontal="center" vertical="top"/>
    </xf>
    <xf numFmtId="0" fontId="6" fillId="0" borderId="33" xfId="0" applyFont="1" applyFill="1" applyBorder="1" applyAlignment="1">
      <alignment horizontal="center" vertical="top"/>
    </xf>
    <xf numFmtId="0" fontId="9" fillId="0" borderId="34" xfId="0" applyFont="1" applyFill="1" applyBorder="1" applyAlignment="1">
      <alignment vertical="top"/>
    </xf>
    <xf numFmtId="0" fontId="9" fillId="0" borderId="35" xfId="0" applyFont="1" applyFill="1" applyBorder="1" applyAlignment="1">
      <alignment vertical="top"/>
    </xf>
    <xf numFmtId="0" fontId="9" fillId="0" borderId="25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0" borderId="18" xfId="0" applyFont="1" applyFill="1" applyBorder="1" applyAlignment="1">
      <alignment horizontal="center" vertical="top"/>
    </xf>
    <xf numFmtId="0" fontId="9" fillId="0" borderId="20" xfId="0" applyFont="1" applyFill="1" applyBorder="1" applyAlignment="1"/>
    <xf numFmtId="0" fontId="6" fillId="0" borderId="29" xfId="0" applyFont="1" applyFill="1" applyBorder="1" applyAlignment="1">
      <alignment vertical="top"/>
    </xf>
    <xf numFmtId="0" fontId="9" fillId="0" borderId="30" xfId="0" applyFont="1" applyFill="1" applyBorder="1" applyAlignment="1">
      <alignment vertical="top"/>
    </xf>
    <xf numFmtId="0" fontId="9" fillId="0" borderId="31" xfId="0" applyFont="1" applyFill="1" applyBorder="1" applyAlignment="1">
      <alignment horizontal="center" vertical="top"/>
    </xf>
    <xf numFmtId="0" fontId="9" fillId="0" borderId="17" xfId="0" applyFont="1" applyFill="1" applyBorder="1" applyAlignment="1"/>
    <xf numFmtId="0" fontId="9" fillId="0" borderId="14" xfId="0" applyFont="1" applyFill="1" applyBorder="1" applyAlignment="1"/>
    <xf numFmtId="0" fontId="6" fillId="0" borderId="16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top"/>
    </xf>
    <xf numFmtId="0" fontId="9" fillId="0" borderId="25" xfId="0" applyFont="1" applyFill="1" applyBorder="1" applyAlignment="1">
      <alignment vertical="top"/>
    </xf>
    <xf numFmtId="0" fontId="9" fillId="0" borderId="33" xfId="0" applyFont="1" applyFill="1" applyBorder="1" applyAlignment="1">
      <alignment horizontal="center" vertical="top"/>
    </xf>
    <xf numFmtId="0" fontId="6" fillId="0" borderId="13" xfId="0" applyFont="1" applyFill="1" applyBorder="1"/>
    <xf numFmtId="0" fontId="6" fillId="0" borderId="33" xfId="0" applyFont="1" applyFill="1" applyBorder="1"/>
    <xf numFmtId="43" fontId="9" fillId="0" borderId="0" xfId="1" applyFont="1" applyFill="1" applyAlignment="1">
      <alignment horizontal="right"/>
    </xf>
    <xf numFmtId="187" fontId="9" fillId="0" borderId="0" xfId="1" applyNumberFormat="1" applyFont="1" applyFill="1"/>
    <xf numFmtId="187" fontId="9" fillId="0" borderId="0" xfId="1" applyNumberFormat="1" applyFont="1" applyFill="1" applyAlignment="1">
      <alignment horizontal="right"/>
    </xf>
    <xf numFmtId="43" fontId="14" fillId="4" borderId="2" xfId="1" quotePrefix="1" applyNumberFormat="1" applyFont="1" applyFill="1" applyBorder="1" applyAlignment="1">
      <alignment horizontal="center"/>
    </xf>
    <xf numFmtId="43" fontId="15" fillId="4" borderId="2" xfId="1" applyFont="1" applyFill="1" applyBorder="1"/>
    <xf numFmtId="43" fontId="15" fillId="4" borderId="6" xfId="1" applyNumberFormat="1" applyFont="1" applyFill="1" applyBorder="1" applyAlignment="1">
      <alignment horizontal="center"/>
    </xf>
    <xf numFmtId="43" fontId="15" fillId="4" borderId="6" xfId="1" applyFont="1" applyFill="1" applyBorder="1" applyAlignment="1">
      <alignment horizontal="center"/>
    </xf>
    <xf numFmtId="43" fontId="15" fillId="4" borderId="9" xfId="1" applyNumberFormat="1" applyFont="1" applyFill="1" applyBorder="1" applyAlignment="1">
      <alignment horizontal="center"/>
    </xf>
    <xf numFmtId="43" fontId="15" fillId="4" borderId="9" xfId="1" applyFont="1" applyFill="1" applyBorder="1" applyAlignment="1">
      <alignment horizontal="center"/>
    </xf>
    <xf numFmtId="43" fontId="6" fillId="0" borderId="15" xfId="1" applyFont="1" applyFill="1" applyBorder="1" applyAlignment="1">
      <alignment horizontal="right" vertical="top"/>
    </xf>
    <xf numFmtId="43" fontId="9" fillId="0" borderId="15" xfId="1" applyFont="1" applyFill="1" applyBorder="1"/>
    <xf numFmtId="43" fontId="9" fillId="0" borderId="14" xfId="1" applyFont="1" applyFill="1" applyBorder="1" applyAlignment="1">
      <alignment horizontal="right" vertical="center"/>
    </xf>
    <xf numFmtId="43" fontId="9" fillId="0" borderId="13" xfId="1" applyFont="1" applyFill="1" applyBorder="1"/>
    <xf numFmtId="43" fontId="9" fillId="0" borderId="14" xfId="1" applyFont="1" applyFill="1" applyBorder="1" applyAlignment="1">
      <alignment horizontal="right" vertical="top"/>
    </xf>
    <xf numFmtId="43" fontId="6" fillId="0" borderId="15" xfId="1" applyFont="1" applyFill="1" applyBorder="1" applyAlignment="1">
      <alignment horizontal="right" vertical="center"/>
    </xf>
    <xf numFmtId="43" fontId="6" fillId="0" borderId="32" xfId="1" applyFont="1" applyFill="1" applyBorder="1" applyAlignment="1">
      <alignment horizontal="right" vertical="center"/>
    </xf>
    <xf numFmtId="43" fontId="9" fillId="0" borderId="25" xfId="1" applyFont="1" applyFill="1" applyBorder="1" applyAlignment="1">
      <alignment horizontal="right" vertical="top"/>
    </xf>
    <xf numFmtId="43" fontId="9" fillId="0" borderId="33" xfId="1" applyFont="1" applyFill="1" applyBorder="1"/>
    <xf numFmtId="43" fontId="9" fillId="0" borderId="18" xfId="1" applyFont="1" applyFill="1" applyBorder="1" applyAlignment="1">
      <alignment horizontal="right" vertical="top"/>
    </xf>
    <xf numFmtId="43" fontId="6" fillId="0" borderId="14" xfId="1" applyFont="1" applyFill="1" applyBorder="1" applyAlignment="1">
      <alignment horizontal="right" vertical="top"/>
    </xf>
    <xf numFmtId="43" fontId="6" fillId="0" borderId="26" xfId="1" applyFont="1" applyFill="1" applyBorder="1" applyAlignment="1">
      <alignment horizontal="right" vertical="top"/>
    </xf>
    <xf numFmtId="43" fontId="9" fillId="0" borderId="14" xfId="1" applyFont="1" applyFill="1" applyBorder="1" applyAlignment="1">
      <alignment horizontal="right"/>
    </xf>
    <xf numFmtId="43" fontId="9" fillId="0" borderId="13" xfId="1" applyFont="1" applyFill="1" applyBorder="1" applyAlignment="1">
      <alignment horizontal="right"/>
    </xf>
    <xf numFmtId="43" fontId="9" fillId="0" borderId="33" xfId="1" applyFont="1" applyFill="1" applyBorder="1" applyAlignment="1">
      <alignment horizontal="right"/>
    </xf>
    <xf numFmtId="43" fontId="9" fillId="0" borderId="15" xfId="1" applyFont="1" applyFill="1" applyBorder="1" applyAlignment="1">
      <alignment horizontal="right"/>
    </xf>
    <xf numFmtId="43" fontId="9" fillId="0" borderId="9" xfId="1" applyFont="1" applyFill="1" applyBorder="1" applyAlignment="1">
      <alignment horizontal="right"/>
    </xf>
    <xf numFmtId="43" fontId="9" fillId="0" borderId="9" xfId="1" applyFont="1" applyFill="1" applyBorder="1"/>
    <xf numFmtId="43" fontId="9" fillId="0" borderId="26" xfId="1" applyFont="1" applyFill="1" applyBorder="1" applyAlignment="1">
      <alignment horizontal="right"/>
    </xf>
    <xf numFmtId="188" fontId="10" fillId="0" borderId="13" xfId="2" applyNumberFormat="1" applyFont="1" applyFill="1" applyBorder="1"/>
    <xf numFmtId="190" fontId="10" fillId="0" borderId="13" xfId="2" applyNumberFormat="1" applyFont="1" applyFill="1" applyBorder="1"/>
    <xf numFmtId="190" fontId="10" fillId="0" borderId="15" xfId="2" applyNumberFormat="1" applyFont="1" applyFill="1" applyBorder="1"/>
    <xf numFmtId="43" fontId="7" fillId="0" borderId="26" xfId="0" applyNumberFormat="1" applyFont="1" applyFill="1" applyBorder="1"/>
    <xf numFmtId="190" fontId="10" fillId="0" borderId="13" xfId="1" applyNumberFormat="1" applyFont="1" applyFill="1" applyBorder="1"/>
    <xf numFmtId="189" fontId="10" fillId="0" borderId="0" xfId="2" applyNumberFormat="1" applyFont="1" applyFill="1"/>
    <xf numFmtId="0" fontId="16" fillId="0" borderId="0" xfId="3" applyFont="1"/>
    <xf numFmtId="0" fontId="4" fillId="0" borderId="0" xfId="3" applyFont="1"/>
    <xf numFmtId="0" fontId="16" fillId="0" borderId="0" xfId="3" applyFont="1" applyAlignment="1">
      <alignment horizontal="right"/>
    </xf>
    <xf numFmtId="0" fontId="4" fillId="0" borderId="2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17" fillId="0" borderId="2" xfId="3" applyFont="1" applyBorder="1"/>
    <xf numFmtId="0" fontId="16" fillId="0" borderId="2" xfId="3" applyFont="1" applyBorder="1"/>
    <xf numFmtId="0" fontId="16" fillId="0" borderId="6" xfId="3" applyFont="1" applyBorder="1"/>
    <xf numFmtId="0" fontId="16" fillId="0" borderId="13" xfId="3" applyFont="1" applyBorder="1"/>
    <xf numFmtId="43" fontId="16" fillId="0" borderId="13" xfId="2" applyFont="1" applyBorder="1" applyAlignment="1">
      <alignment horizontal="center"/>
    </xf>
    <xf numFmtId="0" fontId="16" fillId="0" borderId="13" xfId="3" applyFont="1" applyFill="1" applyBorder="1" applyAlignment="1">
      <alignment horizontal="center" vertical="top"/>
    </xf>
    <xf numFmtId="187" fontId="16" fillId="0" borderId="13" xfId="3" applyNumberFormat="1" applyFont="1" applyBorder="1" applyAlignment="1">
      <alignment horizontal="center"/>
    </xf>
    <xf numFmtId="0" fontId="4" fillId="6" borderId="6" xfId="3" applyFont="1" applyFill="1" applyBorder="1" applyAlignment="1">
      <alignment horizontal="center"/>
    </xf>
    <xf numFmtId="43" fontId="4" fillId="6" borderId="26" xfId="2" applyFont="1" applyFill="1" applyBorder="1" applyAlignment="1">
      <alignment horizontal="center"/>
    </xf>
    <xf numFmtId="187" fontId="16" fillId="6" borderId="26" xfId="3" applyNumberFormat="1" applyFont="1" applyFill="1" applyBorder="1" applyAlignment="1">
      <alignment horizontal="center"/>
    </xf>
    <xf numFmtId="0" fontId="17" fillId="0" borderId="6" xfId="3" applyFont="1" applyBorder="1"/>
    <xf numFmtId="0" fontId="16" fillId="0" borderId="2" xfId="3" applyFont="1" applyBorder="1" applyAlignment="1">
      <alignment horizontal="center"/>
    </xf>
    <xf numFmtId="187" fontId="16" fillId="0" borderId="6" xfId="3" applyNumberFormat="1" applyFont="1" applyBorder="1" applyAlignment="1">
      <alignment horizontal="center"/>
    </xf>
    <xf numFmtId="0" fontId="16" fillId="2" borderId="13" xfId="3" applyFont="1" applyFill="1" applyBorder="1"/>
    <xf numFmtId="43" fontId="16" fillId="2" borderId="13" xfId="2" applyFont="1" applyFill="1" applyBorder="1" applyAlignment="1">
      <alignment horizontal="center"/>
    </xf>
    <xf numFmtId="187" fontId="16" fillId="2" borderId="13" xfId="3" applyNumberFormat="1" applyFont="1" applyFill="1" applyBorder="1" applyAlignment="1">
      <alignment horizontal="center"/>
    </xf>
    <xf numFmtId="43" fontId="16" fillId="0" borderId="6" xfId="2" applyFont="1" applyBorder="1" applyAlignment="1">
      <alignment horizontal="center"/>
    </xf>
    <xf numFmtId="0" fontId="4" fillId="6" borderId="26" xfId="3" applyFont="1" applyFill="1" applyBorder="1" applyAlignment="1">
      <alignment horizontal="center"/>
    </xf>
    <xf numFmtId="43" fontId="16" fillId="6" borderId="26" xfId="2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43" fontId="3" fillId="0" borderId="0" xfId="0" applyNumberFormat="1" applyFont="1" applyFill="1"/>
    <xf numFmtId="43" fontId="7" fillId="0" borderId="0" xfId="1" applyFont="1" applyFill="1"/>
    <xf numFmtId="43" fontId="7" fillId="0" borderId="4" xfId="0" applyNumberFormat="1" applyFont="1" applyFill="1" applyBorder="1"/>
    <xf numFmtId="43" fontId="7" fillId="0" borderId="36" xfId="0" applyNumberFormat="1" applyFont="1" applyFill="1" applyBorder="1"/>
    <xf numFmtId="43" fontId="7" fillId="0" borderId="28" xfId="0" applyNumberFormat="1" applyFont="1" applyFill="1" applyBorder="1"/>
    <xf numFmtId="43" fontId="14" fillId="4" borderId="6" xfId="1" applyFont="1" applyFill="1" applyBorder="1" applyAlignment="1">
      <alignment horizontal="center"/>
    </xf>
    <xf numFmtId="43" fontId="9" fillId="0" borderId="21" xfId="1" applyFont="1" applyFill="1" applyBorder="1"/>
    <xf numFmtId="43" fontId="9" fillId="0" borderId="26" xfId="1" applyFont="1" applyFill="1" applyBorder="1"/>
    <xf numFmtId="43" fontId="9" fillId="3" borderId="14" xfId="1" applyFont="1" applyFill="1" applyBorder="1" applyAlignment="1">
      <alignment horizontal="right" vertical="top"/>
    </xf>
    <xf numFmtId="43" fontId="9" fillId="3" borderId="13" xfId="1" applyFont="1" applyFill="1" applyBorder="1"/>
    <xf numFmtId="43" fontId="9" fillId="5" borderId="14" xfId="1" applyFont="1" applyFill="1" applyBorder="1" applyAlignment="1">
      <alignment horizontal="right" vertical="top"/>
    </xf>
    <xf numFmtId="43" fontId="9" fillId="5" borderId="13" xfId="1" applyFont="1" applyFill="1" applyBorder="1"/>
    <xf numFmtId="0" fontId="9" fillId="0" borderId="26" xfId="0" applyFont="1" applyFill="1" applyBorder="1"/>
    <xf numFmtId="43" fontId="9" fillId="0" borderId="26" xfId="0" applyNumberFormat="1" applyFont="1" applyFill="1" applyBorder="1"/>
    <xf numFmtId="0" fontId="6" fillId="7" borderId="13" xfId="0" applyFont="1" applyFill="1" applyBorder="1" applyAlignment="1">
      <alignment horizontal="center" vertical="top"/>
    </xf>
    <xf numFmtId="0" fontId="9" fillId="7" borderId="16" xfId="0" applyFont="1" applyFill="1" applyBorder="1"/>
    <xf numFmtId="0" fontId="9" fillId="7" borderId="17" xfId="0" applyFont="1" applyFill="1" applyBorder="1"/>
    <xf numFmtId="0" fontId="9" fillId="7" borderId="14" xfId="0" applyFont="1" applyFill="1" applyBorder="1"/>
    <xf numFmtId="43" fontId="10" fillId="7" borderId="13" xfId="1" applyFont="1" applyFill="1" applyBorder="1"/>
    <xf numFmtId="190" fontId="10" fillId="7" borderId="13" xfId="2" applyNumberFormat="1" applyFont="1" applyFill="1" applyBorder="1"/>
    <xf numFmtId="43" fontId="10" fillId="8" borderId="13" xfId="1" applyFont="1" applyFill="1" applyBorder="1"/>
    <xf numFmtId="43" fontId="19" fillId="0" borderId="13" xfId="1" applyFont="1" applyFill="1" applyBorder="1"/>
    <xf numFmtId="43" fontId="3" fillId="0" borderId="0" xfId="1" applyFont="1" applyFill="1"/>
    <xf numFmtId="0" fontId="6" fillId="2" borderId="13" xfId="0" applyFont="1" applyFill="1" applyBorder="1" applyAlignment="1">
      <alignment horizontal="center" vertical="top"/>
    </xf>
    <xf numFmtId="0" fontId="9" fillId="2" borderId="16" xfId="0" applyFont="1" applyFill="1" applyBorder="1"/>
    <xf numFmtId="0" fontId="9" fillId="2" borderId="17" xfId="0" applyFont="1" applyFill="1" applyBorder="1"/>
    <xf numFmtId="0" fontId="9" fillId="2" borderId="14" xfId="0" applyFont="1" applyFill="1" applyBorder="1"/>
    <xf numFmtId="43" fontId="10" fillId="2" borderId="13" xfId="1" applyFont="1" applyFill="1" applyBorder="1"/>
    <xf numFmtId="0" fontId="3" fillId="2" borderId="0" xfId="0" applyFont="1" applyFill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18" xfId="0" applyFont="1" applyFill="1" applyBorder="1"/>
    <xf numFmtId="43" fontId="9" fillId="2" borderId="13" xfId="1" applyFont="1" applyFill="1" applyBorder="1"/>
    <xf numFmtId="190" fontId="10" fillId="2" borderId="13" xfId="2" applyNumberFormat="1" applyFont="1" applyFill="1" applyBorder="1"/>
    <xf numFmtId="190" fontId="10" fillId="2" borderId="15" xfId="2" applyNumberFormat="1" applyFont="1" applyFill="1" applyBorder="1"/>
    <xf numFmtId="191" fontId="10" fillId="2" borderId="13" xfId="1" applyNumberFormat="1" applyFont="1" applyFill="1" applyBorder="1"/>
    <xf numFmtId="43" fontId="10" fillId="2" borderId="13" xfId="2" applyNumberFormat="1" applyFont="1" applyFill="1" applyBorder="1"/>
    <xf numFmtId="188" fontId="10" fillId="2" borderId="13" xfId="2" applyNumberFormat="1" applyFont="1" applyFill="1" applyBorder="1"/>
    <xf numFmtId="191" fontId="10" fillId="2" borderId="13" xfId="2" applyNumberFormat="1" applyFont="1" applyFill="1" applyBorder="1"/>
    <xf numFmtId="190" fontId="10" fillId="2" borderId="13" xfId="1" applyNumberFormat="1" applyFont="1" applyFill="1" applyBorder="1"/>
    <xf numFmtId="43" fontId="10" fillId="2" borderId="15" xfId="1" applyFont="1" applyFill="1" applyBorder="1"/>
    <xf numFmtId="43" fontId="10" fillId="2" borderId="13" xfId="1" applyNumberFormat="1" applyFont="1" applyFill="1" applyBorder="1"/>
    <xf numFmtId="43" fontId="10" fillId="2" borderId="15" xfId="2" applyNumberFormat="1" applyFont="1" applyFill="1" applyBorder="1"/>
    <xf numFmtId="43" fontId="19" fillId="2" borderId="13" xfId="1" applyFont="1" applyFill="1" applyBorder="1"/>
    <xf numFmtId="0" fontId="9" fillId="2" borderId="17" xfId="0" applyFont="1" applyFill="1" applyBorder="1" applyAlignment="1">
      <alignment vertical="top"/>
    </xf>
    <xf numFmtId="0" fontId="6" fillId="2" borderId="21" xfId="0" applyFont="1" applyFill="1" applyBorder="1" applyAlignment="1">
      <alignment horizontal="center" vertical="top"/>
    </xf>
    <xf numFmtId="0" fontId="6" fillId="2" borderId="22" xfId="0" applyFont="1" applyFill="1" applyBorder="1"/>
    <xf numFmtId="0" fontId="6" fillId="2" borderId="23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2" borderId="17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20" fillId="2" borderId="13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7" xfId="0" applyFont="1" applyFill="1" applyBorder="1"/>
    <xf numFmtId="0" fontId="6" fillId="2" borderId="20" xfId="0" applyFont="1" applyFill="1" applyBorder="1"/>
    <xf numFmtId="0" fontId="6" fillId="2" borderId="16" xfId="0" applyFont="1" applyFill="1" applyBorder="1"/>
    <xf numFmtId="0" fontId="6" fillId="2" borderId="14" xfId="0" applyFont="1" applyFill="1" applyBorder="1"/>
    <xf numFmtId="43" fontId="7" fillId="2" borderId="0" xfId="1" applyFont="1" applyFill="1"/>
    <xf numFmtId="43" fontId="3" fillId="2" borderId="0" xfId="0" applyNumberFormat="1" applyFont="1" applyFill="1"/>
    <xf numFmtId="0" fontId="9" fillId="2" borderId="14" xfId="0" applyFont="1" applyFill="1" applyBorder="1" applyAlignment="1">
      <alignment horizontal="center"/>
    </xf>
    <xf numFmtId="0" fontId="16" fillId="2" borderId="6" xfId="3" applyFont="1" applyFill="1" applyBorder="1"/>
    <xf numFmtId="43" fontId="16" fillId="2" borderId="6" xfId="2" applyFont="1" applyFill="1" applyBorder="1" applyAlignment="1">
      <alignment horizontal="center"/>
    </xf>
    <xf numFmtId="187" fontId="16" fillId="2" borderId="6" xfId="3" applyNumberFormat="1" applyFont="1" applyFill="1" applyBorder="1" applyAlignment="1">
      <alignment horizontal="center"/>
    </xf>
    <xf numFmtId="0" fontId="4" fillId="2" borderId="26" xfId="3" applyFont="1" applyFill="1" applyBorder="1" applyAlignment="1">
      <alignment horizontal="center"/>
    </xf>
    <xf numFmtId="43" fontId="16" fillId="2" borderId="26" xfId="2" applyFont="1" applyFill="1" applyBorder="1" applyAlignment="1">
      <alignment horizontal="center"/>
    </xf>
    <xf numFmtId="187" fontId="16" fillId="2" borderId="26" xfId="3" applyNumberFormat="1" applyFont="1" applyFill="1" applyBorder="1" applyAlignment="1">
      <alignment horizontal="center"/>
    </xf>
    <xf numFmtId="43" fontId="7" fillId="2" borderId="28" xfId="0" applyNumberFormat="1" applyFont="1" applyFill="1" applyBorder="1"/>
    <xf numFmtId="43" fontId="3" fillId="7" borderId="0" xfId="0" applyNumberFormat="1" applyFont="1" applyFill="1"/>
    <xf numFmtId="43" fontId="3" fillId="8" borderId="0" xfId="0" applyNumberFormat="1" applyFont="1" applyFill="1"/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0" fontId="6" fillId="0" borderId="4" xfId="0" quotePrefix="1" applyFont="1" applyFill="1" applyBorder="1" applyAlignment="1">
      <alignment horizontal="center"/>
    </xf>
    <xf numFmtId="0" fontId="6" fillId="0" borderId="5" xfId="0" quotePrefix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0" fontId="6" fillId="0" borderId="32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4" fillId="0" borderId="27" xfId="3" applyFont="1" applyBorder="1" applyAlignment="1">
      <alignment horizontal="center"/>
    </xf>
    <xf numFmtId="0" fontId="4" fillId="0" borderId="32" xfId="3" applyFont="1" applyBorder="1" applyAlignment="1">
      <alignment horizontal="center"/>
    </xf>
    <xf numFmtId="0" fontId="6" fillId="0" borderId="17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left" vertical="top"/>
    </xf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4" xfId="0" quotePrefix="1" applyFont="1" applyFill="1" applyBorder="1" applyAlignment="1">
      <alignment horizontal="center"/>
    </xf>
    <xf numFmtId="0" fontId="5" fillId="0" borderId="5" xfId="0" quotePrefix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117</xdr:row>
      <xdr:rowOff>285749</xdr:rowOff>
    </xdr:from>
    <xdr:to>
      <xdr:col>9</xdr:col>
      <xdr:colOff>0</xdr:colOff>
      <xdr:row>123</xdr:row>
      <xdr:rowOff>47624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1701800" y="34537649"/>
          <a:ext cx="8585200" cy="1514475"/>
          <a:chOff x="2365375" y="31232669"/>
          <a:chExt cx="5129915" cy="1263464"/>
        </a:xfrm>
      </xdr:grpSpPr>
      <xdr:sp macro="" textlink="">
        <xdr:nvSpPr>
          <xdr:cNvPr id="3" name="TextBox 2"/>
          <xdr:cNvSpPr txBox="1"/>
        </xdr:nvSpPr>
        <xdr:spPr>
          <a:xfrm>
            <a:off x="2365375" y="31243468"/>
            <a:ext cx="1711946" cy="125266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ผู้จัดทำ......นายณรงค์...นนทอนันต์......................</a:t>
            </a:r>
          </a:p>
          <a:p>
            <a:pPr>
              <a:lnSpc>
                <a:spcPts val="1600"/>
              </a:lnSpc>
            </a:pPr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pPr>
              <a:lnSpc>
                <a:spcPts val="1600"/>
              </a:lnSpc>
            </a:pPr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ตำแหน่ง...........นักบัญชี</a:t>
            </a:r>
            <a:r>
              <a:rPr lang="th-TH" sz="1400" baseline="0">
                <a:latin typeface="Browallia New" pitchFamily="34" charset="-34"/>
                <a:cs typeface="Browallia New" pitchFamily="34" charset="-34"/>
              </a:rPr>
              <a:t>..กฟอ.หนองไผ่</a:t>
            </a:r>
            <a:r>
              <a:rPr lang="th-TH" sz="1400">
                <a:latin typeface="Browallia New" pitchFamily="34" charset="-34"/>
                <a:cs typeface="Browallia New" pitchFamily="34" charset="-34"/>
              </a:rPr>
              <a:t>..............</a:t>
            </a:r>
          </a:p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pPr>
              <a:lnSpc>
                <a:spcPts val="1500"/>
              </a:lnSpc>
            </a:pPr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  <xdr:sp macro="" textlink="">
        <xdr:nvSpPr>
          <xdr:cNvPr id="4" name="TextBox 3"/>
          <xdr:cNvSpPr txBox="1"/>
        </xdr:nvSpPr>
        <xdr:spPr>
          <a:xfrm>
            <a:off x="4077321" y="31232669"/>
            <a:ext cx="1706023" cy="125266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lnSpc>
                <a:spcPts val="1500"/>
              </a:lnSpc>
            </a:pPr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pPr>
              <a:lnSpc>
                <a:spcPts val="1500"/>
              </a:lnSpc>
            </a:pPr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ผู้ตรวจสอบ........นางผกามาศ...เฉลิมมุข...............</a:t>
            </a:r>
          </a:p>
          <a:p>
            <a:pPr>
              <a:lnSpc>
                <a:spcPts val="1500"/>
              </a:lnSpc>
            </a:pPr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pPr>
              <a:lnSpc>
                <a:spcPts val="1600"/>
              </a:lnSpc>
            </a:pPr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ตำแหน่ง...........หัวหน้าแผนกบัญชีและประมวลผล.</a:t>
            </a:r>
          </a:p>
          <a:p>
            <a:pPr>
              <a:lnSpc>
                <a:spcPts val="1500"/>
              </a:lnSpc>
            </a:pPr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pPr>
              <a:lnSpc>
                <a:spcPts val="1500"/>
              </a:lnSpc>
            </a:pPr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5795191" y="31232669"/>
            <a:ext cx="1700099" cy="125266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ผู้เห็นชอบ.................................</a:t>
            </a:r>
          </a:p>
          <a:p>
            <a:pPr>
              <a:lnSpc>
                <a:spcPts val="1600"/>
              </a:lnSpc>
            </a:pPr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pPr>
              <a:lnSpc>
                <a:spcPts val="1600"/>
              </a:lnSpc>
            </a:pPr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ตำแหน่ง..................................</a:t>
            </a:r>
          </a:p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pPr>
              <a:lnSpc>
                <a:spcPts val="1500"/>
              </a:lnSpc>
            </a:pPr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285</xdr:row>
      <xdr:rowOff>219074</xdr:rowOff>
    </xdr:from>
    <xdr:to>
      <xdr:col>10</xdr:col>
      <xdr:colOff>638175</xdr:colOff>
      <xdr:row>292</xdr:row>
      <xdr:rowOff>57149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2314575" y="87125174"/>
          <a:ext cx="8661400" cy="1971675"/>
          <a:chOff x="2365375" y="31232669"/>
          <a:chExt cx="5129915" cy="1263464"/>
        </a:xfrm>
      </xdr:grpSpPr>
      <xdr:sp macro="" textlink="">
        <xdr:nvSpPr>
          <xdr:cNvPr id="3" name="TextBox 2"/>
          <xdr:cNvSpPr txBox="1"/>
        </xdr:nvSpPr>
        <xdr:spPr>
          <a:xfrm>
            <a:off x="2365375" y="31240280"/>
            <a:ext cx="1715366" cy="125585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ผู้จัดทำ......นายณรงค์...นนทอนันต์................</a:t>
            </a:r>
          </a:p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ตำแหน่ง...........นักบัญชี</a:t>
            </a:r>
            <a:r>
              <a:rPr lang="th-TH" sz="1400" baseline="0">
                <a:latin typeface="Browallia New" pitchFamily="34" charset="-34"/>
                <a:cs typeface="Browallia New" pitchFamily="34" charset="-34"/>
              </a:rPr>
              <a:t>..กฟอ.หนองไผ่</a:t>
            </a:r>
            <a:r>
              <a:rPr lang="th-TH" sz="1400">
                <a:latin typeface="Browallia New" pitchFamily="34" charset="-34"/>
                <a:cs typeface="Browallia New" pitchFamily="34" charset="-34"/>
              </a:rPr>
              <a:t>.........</a:t>
            </a:r>
          </a:p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  <xdr:sp macro="" textlink="">
        <xdr:nvSpPr>
          <xdr:cNvPr id="4" name="TextBox 3"/>
          <xdr:cNvSpPr txBox="1"/>
        </xdr:nvSpPr>
        <xdr:spPr>
          <a:xfrm>
            <a:off x="4080741" y="31232669"/>
            <a:ext cx="1699183" cy="125585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lnSpc>
                <a:spcPts val="1500"/>
              </a:lnSpc>
            </a:pPr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pPr>
              <a:lnSpc>
                <a:spcPts val="1500"/>
              </a:lnSpc>
            </a:pPr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ผู้ตรวจสอบ........นางผกามาศ...เฉลิมมุข........</a:t>
            </a:r>
          </a:p>
          <a:p>
            <a:pPr>
              <a:lnSpc>
                <a:spcPts val="1500"/>
              </a:lnSpc>
            </a:pPr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pPr>
              <a:lnSpc>
                <a:spcPts val="1600"/>
              </a:lnSpc>
            </a:pPr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ตำแหน่ง.....หัวหน้าแผนกบัญชีและระมวลผล.</a:t>
            </a:r>
          </a:p>
          <a:p>
            <a:pPr>
              <a:lnSpc>
                <a:spcPts val="1500"/>
              </a:lnSpc>
            </a:pPr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pPr>
              <a:lnSpc>
                <a:spcPts val="1500"/>
              </a:lnSpc>
            </a:pPr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5796107" y="31232669"/>
            <a:ext cx="1699183" cy="125585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ผู้เห็นชอบ.................................</a:t>
            </a:r>
          </a:p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ตำแหน่ง..................................</a:t>
            </a:r>
          </a:p>
          <a:p>
            <a:endParaRPr lang="th-TH" sz="1400">
              <a:latin typeface="Browallia New" pitchFamily="34" charset="-34"/>
              <a:cs typeface="Browallia New" pitchFamily="34" charset="-34"/>
            </a:endParaRPr>
          </a:p>
          <a:p>
            <a:r>
              <a:rPr lang="th-TH" sz="1400">
                <a:latin typeface="Browallia New" pitchFamily="34" charset="-34"/>
                <a:cs typeface="Browallia New" pitchFamily="34" charset="-34"/>
              </a:rPr>
              <a:t>วันที่........................................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9.1.6/account2/upload/&#3649;&#3610;&#3610;&#3615;&#3629;&#3619;&#3660;&#3617;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งป.001"/>
      <sheetName val="แบบงป.002"/>
    </sheetNames>
    <sheetDataSet>
      <sheetData sheetId="0">
        <row r="117">
          <cell r="F117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abSelected="1" zoomScale="75" zoomScaleNormal="75" workbookViewId="0">
      <selection activeCell="M8" sqref="M8"/>
    </sheetView>
  </sheetViews>
  <sheetFormatPr defaultRowHeight="22.5" x14ac:dyDescent="0.45"/>
  <cols>
    <col min="1" max="1" width="14.125" style="52" customWidth="1"/>
    <col min="2" max="2" width="4.375" style="52" customWidth="1"/>
    <col min="3" max="3" width="3.25" style="52" customWidth="1"/>
    <col min="4" max="4" width="9" style="52"/>
    <col min="5" max="5" width="38.75" style="52" customWidth="1"/>
    <col min="6" max="6" width="16.375" style="112" customWidth="1"/>
    <col min="7" max="9" width="16.375" style="111" customWidth="1"/>
    <col min="10" max="10" width="27.125" style="52" bestFit="1" customWidth="1"/>
    <col min="11" max="11" width="4.25" style="52" customWidth="1"/>
    <col min="12" max="12" width="1.25" style="52" customWidth="1"/>
    <col min="13" max="13" width="46.5" style="52" customWidth="1"/>
    <col min="14" max="15" width="11.625" style="52" bestFit="1" customWidth="1"/>
    <col min="16" max="18" width="16.25" style="52" bestFit="1" customWidth="1"/>
    <col min="19" max="255" width="9" style="52"/>
    <col min="256" max="256" width="14.125" style="52" customWidth="1"/>
    <col min="257" max="257" width="4.375" style="52" customWidth="1"/>
    <col min="258" max="258" width="3.25" style="52" customWidth="1"/>
    <col min="259" max="259" width="9" style="52"/>
    <col min="260" max="260" width="38.75" style="52" customWidth="1"/>
    <col min="261" max="264" width="16.375" style="52" customWidth="1"/>
    <col min="265" max="265" width="33" style="52" customWidth="1"/>
    <col min="266" max="511" width="9" style="52"/>
    <col min="512" max="512" width="14.125" style="52" customWidth="1"/>
    <col min="513" max="513" width="4.375" style="52" customWidth="1"/>
    <col min="514" max="514" width="3.25" style="52" customWidth="1"/>
    <col min="515" max="515" width="9" style="52"/>
    <col min="516" max="516" width="38.75" style="52" customWidth="1"/>
    <col min="517" max="520" width="16.375" style="52" customWidth="1"/>
    <col min="521" max="521" width="33" style="52" customWidth="1"/>
    <col min="522" max="767" width="9" style="52"/>
    <col min="768" max="768" width="14.125" style="52" customWidth="1"/>
    <col min="769" max="769" width="4.375" style="52" customWidth="1"/>
    <col min="770" max="770" width="3.25" style="52" customWidth="1"/>
    <col min="771" max="771" width="9" style="52"/>
    <col min="772" max="772" width="38.75" style="52" customWidth="1"/>
    <col min="773" max="776" width="16.375" style="52" customWidth="1"/>
    <col min="777" max="777" width="33" style="52" customWidth="1"/>
    <col min="778" max="1023" width="9" style="52"/>
    <col min="1024" max="1024" width="14.125" style="52" customWidth="1"/>
    <col min="1025" max="1025" width="4.375" style="52" customWidth="1"/>
    <col min="1026" max="1026" width="3.25" style="52" customWidth="1"/>
    <col min="1027" max="1027" width="9" style="52"/>
    <col min="1028" max="1028" width="38.75" style="52" customWidth="1"/>
    <col min="1029" max="1032" width="16.375" style="52" customWidth="1"/>
    <col min="1033" max="1033" width="33" style="52" customWidth="1"/>
    <col min="1034" max="1279" width="9" style="52"/>
    <col min="1280" max="1280" width="14.125" style="52" customWidth="1"/>
    <col min="1281" max="1281" width="4.375" style="52" customWidth="1"/>
    <col min="1282" max="1282" width="3.25" style="52" customWidth="1"/>
    <col min="1283" max="1283" width="9" style="52"/>
    <col min="1284" max="1284" width="38.75" style="52" customWidth="1"/>
    <col min="1285" max="1288" width="16.375" style="52" customWidth="1"/>
    <col min="1289" max="1289" width="33" style="52" customWidth="1"/>
    <col min="1290" max="1535" width="9" style="52"/>
    <col min="1536" max="1536" width="14.125" style="52" customWidth="1"/>
    <col min="1537" max="1537" width="4.375" style="52" customWidth="1"/>
    <col min="1538" max="1538" width="3.25" style="52" customWidth="1"/>
    <col min="1539" max="1539" width="9" style="52"/>
    <col min="1540" max="1540" width="38.75" style="52" customWidth="1"/>
    <col min="1541" max="1544" width="16.375" style="52" customWidth="1"/>
    <col min="1545" max="1545" width="33" style="52" customWidth="1"/>
    <col min="1546" max="1791" width="9" style="52"/>
    <col min="1792" max="1792" width="14.125" style="52" customWidth="1"/>
    <col min="1793" max="1793" width="4.375" style="52" customWidth="1"/>
    <col min="1794" max="1794" width="3.25" style="52" customWidth="1"/>
    <col min="1795" max="1795" width="9" style="52"/>
    <col min="1796" max="1796" width="38.75" style="52" customWidth="1"/>
    <col min="1797" max="1800" width="16.375" style="52" customWidth="1"/>
    <col min="1801" max="1801" width="33" style="52" customWidth="1"/>
    <col min="1802" max="2047" width="9" style="52"/>
    <col min="2048" max="2048" width="14.125" style="52" customWidth="1"/>
    <col min="2049" max="2049" width="4.375" style="52" customWidth="1"/>
    <col min="2050" max="2050" width="3.25" style="52" customWidth="1"/>
    <col min="2051" max="2051" width="9" style="52"/>
    <col min="2052" max="2052" width="38.75" style="52" customWidth="1"/>
    <col min="2053" max="2056" width="16.375" style="52" customWidth="1"/>
    <col min="2057" max="2057" width="33" style="52" customWidth="1"/>
    <col min="2058" max="2303" width="9" style="52"/>
    <col min="2304" max="2304" width="14.125" style="52" customWidth="1"/>
    <col min="2305" max="2305" width="4.375" style="52" customWidth="1"/>
    <col min="2306" max="2306" width="3.25" style="52" customWidth="1"/>
    <col min="2307" max="2307" width="9" style="52"/>
    <col min="2308" max="2308" width="38.75" style="52" customWidth="1"/>
    <col min="2309" max="2312" width="16.375" style="52" customWidth="1"/>
    <col min="2313" max="2313" width="33" style="52" customWidth="1"/>
    <col min="2314" max="2559" width="9" style="52"/>
    <col min="2560" max="2560" width="14.125" style="52" customWidth="1"/>
    <col min="2561" max="2561" width="4.375" style="52" customWidth="1"/>
    <col min="2562" max="2562" width="3.25" style="52" customWidth="1"/>
    <col min="2563" max="2563" width="9" style="52"/>
    <col min="2564" max="2564" width="38.75" style="52" customWidth="1"/>
    <col min="2565" max="2568" width="16.375" style="52" customWidth="1"/>
    <col min="2569" max="2569" width="33" style="52" customWidth="1"/>
    <col min="2570" max="2815" width="9" style="52"/>
    <col min="2816" max="2816" width="14.125" style="52" customWidth="1"/>
    <col min="2817" max="2817" width="4.375" style="52" customWidth="1"/>
    <col min="2818" max="2818" width="3.25" style="52" customWidth="1"/>
    <col min="2819" max="2819" width="9" style="52"/>
    <col min="2820" max="2820" width="38.75" style="52" customWidth="1"/>
    <col min="2821" max="2824" width="16.375" style="52" customWidth="1"/>
    <col min="2825" max="2825" width="33" style="52" customWidth="1"/>
    <col min="2826" max="3071" width="9" style="52"/>
    <col min="3072" max="3072" width="14.125" style="52" customWidth="1"/>
    <col min="3073" max="3073" width="4.375" style="52" customWidth="1"/>
    <col min="3074" max="3074" width="3.25" style="52" customWidth="1"/>
    <col min="3075" max="3075" width="9" style="52"/>
    <col min="3076" max="3076" width="38.75" style="52" customWidth="1"/>
    <col min="3077" max="3080" width="16.375" style="52" customWidth="1"/>
    <col min="3081" max="3081" width="33" style="52" customWidth="1"/>
    <col min="3082" max="3327" width="9" style="52"/>
    <col min="3328" max="3328" width="14.125" style="52" customWidth="1"/>
    <col min="3329" max="3329" width="4.375" style="52" customWidth="1"/>
    <col min="3330" max="3330" width="3.25" style="52" customWidth="1"/>
    <col min="3331" max="3331" width="9" style="52"/>
    <col min="3332" max="3332" width="38.75" style="52" customWidth="1"/>
    <col min="3333" max="3336" width="16.375" style="52" customWidth="1"/>
    <col min="3337" max="3337" width="33" style="52" customWidth="1"/>
    <col min="3338" max="3583" width="9" style="52"/>
    <col min="3584" max="3584" width="14.125" style="52" customWidth="1"/>
    <col min="3585" max="3585" width="4.375" style="52" customWidth="1"/>
    <col min="3586" max="3586" width="3.25" style="52" customWidth="1"/>
    <col min="3587" max="3587" width="9" style="52"/>
    <col min="3588" max="3588" width="38.75" style="52" customWidth="1"/>
    <col min="3589" max="3592" width="16.375" style="52" customWidth="1"/>
    <col min="3593" max="3593" width="33" style="52" customWidth="1"/>
    <col min="3594" max="3839" width="9" style="52"/>
    <col min="3840" max="3840" width="14.125" style="52" customWidth="1"/>
    <col min="3841" max="3841" width="4.375" style="52" customWidth="1"/>
    <col min="3842" max="3842" width="3.25" style="52" customWidth="1"/>
    <col min="3843" max="3843" width="9" style="52"/>
    <col min="3844" max="3844" width="38.75" style="52" customWidth="1"/>
    <col min="3845" max="3848" width="16.375" style="52" customWidth="1"/>
    <col min="3849" max="3849" width="33" style="52" customWidth="1"/>
    <col min="3850" max="4095" width="9" style="52"/>
    <col min="4096" max="4096" width="14.125" style="52" customWidth="1"/>
    <col min="4097" max="4097" width="4.375" style="52" customWidth="1"/>
    <col min="4098" max="4098" width="3.25" style="52" customWidth="1"/>
    <col min="4099" max="4099" width="9" style="52"/>
    <col min="4100" max="4100" width="38.75" style="52" customWidth="1"/>
    <col min="4101" max="4104" width="16.375" style="52" customWidth="1"/>
    <col min="4105" max="4105" width="33" style="52" customWidth="1"/>
    <col min="4106" max="4351" width="9" style="52"/>
    <col min="4352" max="4352" width="14.125" style="52" customWidth="1"/>
    <col min="4353" max="4353" width="4.375" style="52" customWidth="1"/>
    <col min="4354" max="4354" width="3.25" style="52" customWidth="1"/>
    <col min="4355" max="4355" width="9" style="52"/>
    <col min="4356" max="4356" width="38.75" style="52" customWidth="1"/>
    <col min="4357" max="4360" width="16.375" style="52" customWidth="1"/>
    <col min="4361" max="4361" width="33" style="52" customWidth="1"/>
    <col min="4362" max="4607" width="9" style="52"/>
    <col min="4608" max="4608" width="14.125" style="52" customWidth="1"/>
    <col min="4609" max="4609" width="4.375" style="52" customWidth="1"/>
    <col min="4610" max="4610" width="3.25" style="52" customWidth="1"/>
    <col min="4611" max="4611" width="9" style="52"/>
    <col min="4612" max="4612" width="38.75" style="52" customWidth="1"/>
    <col min="4613" max="4616" width="16.375" style="52" customWidth="1"/>
    <col min="4617" max="4617" width="33" style="52" customWidth="1"/>
    <col min="4618" max="4863" width="9" style="52"/>
    <col min="4864" max="4864" width="14.125" style="52" customWidth="1"/>
    <col min="4865" max="4865" width="4.375" style="52" customWidth="1"/>
    <col min="4866" max="4866" width="3.25" style="52" customWidth="1"/>
    <col min="4867" max="4867" width="9" style="52"/>
    <col min="4868" max="4868" width="38.75" style="52" customWidth="1"/>
    <col min="4869" max="4872" width="16.375" style="52" customWidth="1"/>
    <col min="4873" max="4873" width="33" style="52" customWidth="1"/>
    <col min="4874" max="5119" width="9" style="52"/>
    <col min="5120" max="5120" width="14.125" style="52" customWidth="1"/>
    <col min="5121" max="5121" width="4.375" style="52" customWidth="1"/>
    <col min="5122" max="5122" width="3.25" style="52" customWidth="1"/>
    <col min="5123" max="5123" width="9" style="52"/>
    <col min="5124" max="5124" width="38.75" style="52" customWidth="1"/>
    <col min="5125" max="5128" width="16.375" style="52" customWidth="1"/>
    <col min="5129" max="5129" width="33" style="52" customWidth="1"/>
    <col min="5130" max="5375" width="9" style="52"/>
    <col min="5376" max="5376" width="14.125" style="52" customWidth="1"/>
    <col min="5377" max="5377" width="4.375" style="52" customWidth="1"/>
    <col min="5378" max="5378" width="3.25" style="52" customWidth="1"/>
    <col min="5379" max="5379" width="9" style="52"/>
    <col min="5380" max="5380" width="38.75" style="52" customWidth="1"/>
    <col min="5381" max="5384" width="16.375" style="52" customWidth="1"/>
    <col min="5385" max="5385" width="33" style="52" customWidth="1"/>
    <col min="5386" max="5631" width="9" style="52"/>
    <col min="5632" max="5632" width="14.125" style="52" customWidth="1"/>
    <col min="5633" max="5633" width="4.375" style="52" customWidth="1"/>
    <col min="5634" max="5634" width="3.25" style="52" customWidth="1"/>
    <col min="5635" max="5635" width="9" style="52"/>
    <col min="5636" max="5636" width="38.75" style="52" customWidth="1"/>
    <col min="5637" max="5640" width="16.375" style="52" customWidth="1"/>
    <col min="5641" max="5641" width="33" style="52" customWidth="1"/>
    <col min="5642" max="5887" width="9" style="52"/>
    <col min="5888" max="5888" width="14.125" style="52" customWidth="1"/>
    <col min="5889" max="5889" width="4.375" style="52" customWidth="1"/>
    <col min="5890" max="5890" width="3.25" style="52" customWidth="1"/>
    <col min="5891" max="5891" width="9" style="52"/>
    <col min="5892" max="5892" width="38.75" style="52" customWidth="1"/>
    <col min="5893" max="5896" width="16.375" style="52" customWidth="1"/>
    <col min="5897" max="5897" width="33" style="52" customWidth="1"/>
    <col min="5898" max="6143" width="9" style="52"/>
    <col min="6144" max="6144" width="14.125" style="52" customWidth="1"/>
    <col min="6145" max="6145" width="4.375" style="52" customWidth="1"/>
    <col min="6146" max="6146" width="3.25" style="52" customWidth="1"/>
    <col min="6147" max="6147" width="9" style="52"/>
    <col min="6148" max="6148" width="38.75" style="52" customWidth="1"/>
    <col min="6149" max="6152" width="16.375" style="52" customWidth="1"/>
    <col min="6153" max="6153" width="33" style="52" customWidth="1"/>
    <col min="6154" max="6399" width="9" style="52"/>
    <col min="6400" max="6400" width="14.125" style="52" customWidth="1"/>
    <col min="6401" max="6401" width="4.375" style="52" customWidth="1"/>
    <col min="6402" max="6402" width="3.25" style="52" customWidth="1"/>
    <col min="6403" max="6403" width="9" style="52"/>
    <col min="6404" max="6404" width="38.75" style="52" customWidth="1"/>
    <col min="6405" max="6408" width="16.375" style="52" customWidth="1"/>
    <col min="6409" max="6409" width="33" style="52" customWidth="1"/>
    <col min="6410" max="6655" width="9" style="52"/>
    <col min="6656" max="6656" width="14.125" style="52" customWidth="1"/>
    <col min="6657" max="6657" width="4.375" style="52" customWidth="1"/>
    <col min="6658" max="6658" width="3.25" style="52" customWidth="1"/>
    <col min="6659" max="6659" width="9" style="52"/>
    <col min="6660" max="6660" width="38.75" style="52" customWidth="1"/>
    <col min="6661" max="6664" width="16.375" style="52" customWidth="1"/>
    <col min="6665" max="6665" width="33" style="52" customWidth="1"/>
    <col min="6666" max="6911" width="9" style="52"/>
    <col min="6912" max="6912" width="14.125" style="52" customWidth="1"/>
    <col min="6913" max="6913" width="4.375" style="52" customWidth="1"/>
    <col min="6914" max="6914" width="3.25" style="52" customWidth="1"/>
    <col min="6915" max="6915" width="9" style="52"/>
    <col min="6916" max="6916" width="38.75" style="52" customWidth="1"/>
    <col min="6917" max="6920" width="16.375" style="52" customWidth="1"/>
    <col min="6921" max="6921" width="33" style="52" customWidth="1"/>
    <col min="6922" max="7167" width="9" style="52"/>
    <col min="7168" max="7168" width="14.125" style="52" customWidth="1"/>
    <col min="7169" max="7169" width="4.375" style="52" customWidth="1"/>
    <col min="7170" max="7170" width="3.25" style="52" customWidth="1"/>
    <col min="7171" max="7171" width="9" style="52"/>
    <col min="7172" max="7172" width="38.75" style="52" customWidth="1"/>
    <col min="7173" max="7176" width="16.375" style="52" customWidth="1"/>
    <col min="7177" max="7177" width="33" style="52" customWidth="1"/>
    <col min="7178" max="7423" width="9" style="52"/>
    <col min="7424" max="7424" width="14.125" style="52" customWidth="1"/>
    <col min="7425" max="7425" width="4.375" style="52" customWidth="1"/>
    <col min="7426" max="7426" width="3.25" style="52" customWidth="1"/>
    <col min="7427" max="7427" width="9" style="52"/>
    <col min="7428" max="7428" width="38.75" style="52" customWidth="1"/>
    <col min="7429" max="7432" width="16.375" style="52" customWidth="1"/>
    <col min="7433" max="7433" width="33" style="52" customWidth="1"/>
    <col min="7434" max="7679" width="9" style="52"/>
    <col min="7680" max="7680" width="14.125" style="52" customWidth="1"/>
    <col min="7681" max="7681" width="4.375" style="52" customWidth="1"/>
    <col min="7682" max="7682" width="3.25" style="52" customWidth="1"/>
    <col min="7683" max="7683" width="9" style="52"/>
    <col min="7684" max="7684" width="38.75" style="52" customWidth="1"/>
    <col min="7685" max="7688" width="16.375" style="52" customWidth="1"/>
    <col min="7689" max="7689" width="33" style="52" customWidth="1"/>
    <col min="7690" max="7935" width="9" style="52"/>
    <col min="7936" max="7936" width="14.125" style="52" customWidth="1"/>
    <col min="7937" max="7937" width="4.375" style="52" customWidth="1"/>
    <col min="7938" max="7938" width="3.25" style="52" customWidth="1"/>
    <col min="7939" max="7939" width="9" style="52"/>
    <col min="7940" max="7940" width="38.75" style="52" customWidth="1"/>
    <col min="7941" max="7944" width="16.375" style="52" customWidth="1"/>
    <col min="7945" max="7945" width="33" style="52" customWidth="1"/>
    <col min="7946" max="8191" width="9" style="52"/>
    <col min="8192" max="8192" width="14.125" style="52" customWidth="1"/>
    <col min="8193" max="8193" width="4.375" style="52" customWidth="1"/>
    <col min="8194" max="8194" width="3.25" style="52" customWidth="1"/>
    <col min="8195" max="8195" width="9" style="52"/>
    <col min="8196" max="8196" width="38.75" style="52" customWidth="1"/>
    <col min="8197" max="8200" width="16.375" style="52" customWidth="1"/>
    <col min="8201" max="8201" width="33" style="52" customWidth="1"/>
    <col min="8202" max="8447" width="9" style="52"/>
    <col min="8448" max="8448" width="14.125" style="52" customWidth="1"/>
    <col min="8449" max="8449" width="4.375" style="52" customWidth="1"/>
    <col min="8450" max="8450" width="3.25" style="52" customWidth="1"/>
    <col min="8451" max="8451" width="9" style="52"/>
    <col min="8452" max="8452" width="38.75" style="52" customWidth="1"/>
    <col min="8453" max="8456" width="16.375" style="52" customWidth="1"/>
    <col min="8457" max="8457" width="33" style="52" customWidth="1"/>
    <col min="8458" max="8703" width="9" style="52"/>
    <col min="8704" max="8704" width="14.125" style="52" customWidth="1"/>
    <col min="8705" max="8705" width="4.375" style="52" customWidth="1"/>
    <col min="8706" max="8706" width="3.25" style="52" customWidth="1"/>
    <col min="8707" max="8707" width="9" style="52"/>
    <col min="8708" max="8708" width="38.75" style="52" customWidth="1"/>
    <col min="8709" max="8712" width="16.375" style="52" customWidth="1"/>
    <col min="8713" max="8713" width="33" style="52" customWidth="1"/>
    <col min="8714" max="8959" width="9" style="52"/>
    <col min="8960" max="8960" width="14.125" style="52" customWidth="1"/>
    <col min="8961" max="8961" width="4.375" style="52" customWidth="1"/>
    <col min="8962" max="8962" width="3.25" style="52" customWidth="1"/>
    <col min="8963" max="8963" width="9" style="52"/>
    <col min="8964" max="8964" width="38.75" style="52" customWidth="1"/>
    <col min="8965" max="8968" width="16.375" style="52" customWidth="1"/>
    <col min="8969" max="8969" width="33" style="52" customWidth="1"/>
    <col min="8970" max="9215" width="9" style="52"/>
    <col min="9216" max="9216" width="14.125" style="52" customWidth="1"/>
    <col min="9217" max="9217" width="4.375" style="52" customWidth="1"/>
    <col min="9218" max="9218" width="3.25" style="52" customWidth="1"/>
    <col min="9219" max="9219" width="9" style="52"/>
    <col min="9220" max="9220" width="38.75" style="52" customWidth="1"/>
    <col min="9221" max="9224" width="16.375" style="52" customWidth="1"/>
    <col min="9225" max="9225" width="33" style="52" customWidth="1"/>
    <col min="9226" max="9471" width="9" style="52"/>
    <col min="9472" max="9472" width="14.125" style="52" customWidth="1"/>
    <col min="9473" max="9473" width="4.375" style="52" customWidth="1"/>
    <col min="9474" max="9474" width="3.25" style="52" customWidth="1"/>
    <col min="9475" max="9475" width="9" style="52"/>
    <col min="9476" max="9476" width="38.75" style="52" customWidth="1"/>
    <col min="9477" max="9480" width="16.375" style="52" customWidth="1"/>
    <col min="9481" max="9481" width="33" style="52" customWidth="1"/>
    <col min="9482" max="9727" width="9" style="52"/>
    <col min="9728" max="9728" width="14.125" style="52" customWidth="1"/>
    <col min="9729" max="9729" width="4.375" style="52" customWidth="1"/>
    <col min="9730" max="9730" width="3.25" style="52" customWidth="1"/>
    <col min="9731" max="9731" width="9" style="52"/>
    <col min="9732" max="9732" width="38.75" style="52" customWidth="1"/>
    <col min="9733" max="9736" width="16.375" style="52" customWidth="1"/>
    <col min="9737" max="9737" width="33" style="52" customWidth="1"/>
    <col min="9738" max="9983" width="9" style="52"/>
    <col min="9984" max="9984" width="14.125" style="52" customWidth="1"/>
    <col min="9985" max="9985" width="4.375" style="52" customWidth="1"/>
    <col min="9986" max="9986" width="3.25" style="52" customWidth="1"/>
    <col min="9987" max="9987" width="9" style="52"/>
    <col min="9988" max="9988" width="38.75" style="52" customWidth="1"/>
    <col min="9989" max="9992" width="16.375" style="52" customWidth="1"/>
    <col min="9993" max="9993" width="33" style="52" customWidth="1"/>
    <col min="9994" max="10239" width="9" style="52"/>
    <col min="10240" max="10240" width="14.125" style="52" customWidth="1"/>
    <col min="10241" max="10241" width="4.375" style="52" customWidth="1"/>
    <col min="10242" max="10242" width="3.25" style="52" customWidth="1"/>
    <col min="10243" max="10243" width="9" style="52"/>
    <col min="10244" max="10244" width="38.75" style="52" customWidth="1"/>
    <col min="10245" max="10248" width="16.375" style="52" customWidth="1"/>
    <col min="10249" max="10249" width="33" style="52" customWidth="1"/>
    <col min="10250" max="10495" width="9" style="52"/>
    <col min="10496" max="10496" width="14.125" style="52" customWidth="1"/>
    <col min="10497" max="10497" width="4.375" style="52" customWidth="1"/>
    <col min="10498" max="10498" width="3.25" style="52" customWidth="1"/>
    <col min="10499" max="10499" width="9" style="52"/>
    <col min="10500" max="10500" width="38.75" style="52" customWidth="1"/>
    <col min="10501" max="10504" width="16.375" style="52" customWidth="1"/>
    <col min="10505" max="10505" width="33" style="52" customWidth="1"/>
    <col min="10506" max="10751" width="9" style="52"/>
    <col min="10752" max="10752" width="14.125" style="52" customWidth="1"/>
    <col min="10753" max="10753" width="4.375" style="52" customWidth="1"/>
    <col min="10754" max="10754" width="3.25" style="52" customWidth="1"/>
    <col min="10755" max="10755" width="9" style="52"/>
    <col min="10756" max="10756" width="38.75" style="52" customWidth="1"/>
    <col min="10757" max="10760" width="16.375" style="52" customWidth="1"/>
    <col min="10761" max="10761" width="33" style="52" customWidth="1"/>
    <col min="10762" max="11007" width="9" style="52"/>
    <col min="11008" max="11008" width="14.125" style="52" customWidth="1"/>
    <col min="11009" max="11009" width="4.375" style="52" customWidth="1"/>
    <col min="11010" max="11010" width="3.25" style="52" customWidth="1"/>
    <col min="11011" max="11011" width="9" style="52"/>
    <col min="11012" max="11012" width="38.75" style="52" customWidth="1"/>
    <col min="11013" max="11016" width="16.375" style="52" customWidth="1"/>
    <col min="11017" max="11017" width="33" style="52" customWidth="1"/>
    <col min="11018" max="11263" width="9" style="52"/>
    <col min="11264" max="11264" width="14.125" style="52" customWidth="1"/>
    <col min="11265" max="11265" width="4.375" style="52" customWidth="1"/>
    <col min="11266" max="11266" width="3.25" style="52" customWidth="1"/>
    <col min="11267" max="11267" width="9" style="52"/>
    <col min="11268" max="11268" width="38.75" style="52" customWidth="1"/>
    <col min="11269" max="11272" width="16.375" style="52" customWidth="1"/>
    <col min="11273" max="11273" width="33" style="52" customWidth="1"/>
    <col min="11274" max="11519" width="9" style="52"/>
    <col min="11520" max="11520" width="14.125" style="52" customWidth="1"/>
    <col min="11521" max="11521" width="4.375" style="52" customWidth="1"/>
    <col min="11522" max="11522" width="3.25" style="52" customWidth="1"/>
    <col min="11523" max="11523" width="9" style="52"/>
    <col min="11524" max="11524" width="38.75" style="52" customWidth="1"/>
    <col min="11525" max="11528" width="16.375" style="52" customWidth="1"/>
    <col min="11529" max="11529" width="33" style="52" customWidth="1"/>
    <col min="11530" max="11775" width="9" style="52"/>
    <col min="11776" max="11776" width="14.125" style="52" customWidth="1"/>
    <col min="11777" max="11777" width="4.375" style="52" customWidth="1"/>
    <col min="11778" max="11778" width="3.25" style="52" customWidth="1"/>
    <col min="11779" max="11779" width="9" style="52"/>
    <col min="11780" max="11780" width="38.75" style="52" customWidth="1"/>
    <col min="11781" max="11784" width="16.375" style="52" customWidth="1"/>
    <col min="11785" max="11785" width="33" style="52" customWidth="1"/>
    <col min="11786" max="12031" width="9" style="52"/>
    <col min="12032" max="12032" width="14.125" style="52" customWidth="1"/>
    <col min="12033" max="12033" width="4.375" style="52" customWidth="1"/>
    <col min="12034" max="12034" width="3.25" style="52" customWidth="1"/>
    <col min="12035" max="12035" width="9" style="52"/>
    <col min="12036" max="12036" width="38.75" style="52" customWidth="1"/>
    <col min="12037" max="12040" width="16.375" style="52" customWidth="1"/>
    <col min="12041" max="12041" width="33" style="52" customWidth="1"/>
    <col min="12042" max="12287" width="9" style="52"/>
    <col min="12288" max="12288" width="14.125" style="52" customWidth="1"/>
    <col min="12289" max="12289" width="4.375" style="52" customWidth="1"/>
    <col min="12290" max="12290" width="3.25" style="52" customWidth="1"/>
    <col min="12291" max="12291" width="9" style="52"/>
    <col min="12292" max="12292" width="38.75" style="52" customWidth="1"/>
    <col min="12293" max="12296" width="16.375" style="52" customWidth="1"/>
    <col min="12297" max="12297" width="33" style="52" customWidth="1"/>
    <col min="12298" max="12543" width="9" style="52"/>
    <col min="12544" max="12544" width="14.125" style="52" customWidth="1"/>
    <col min="12545" max="12545" width="4.375" style="52" customWidth="1"/>
    <col min="12546" max="12546" width="3.25" style="52" customWidth="1"/>
    <col min="12547" max="12547" width="9" style="52"/>
    <col min="12548" max="12548" width="38.75" style="52" customWidth="1"/>
    <col min="12549" max="12552" width="16.375" style="52" customWidth="1"/>
    <col min="12553" max="12553" width="33" style="52" customWidth="1"/>
    <col min="12554" max="12799" width="9" style="52"/>
    <col min="12800" max="12800" width="14.125" style="52" customWidth="1"/>
    <col min="12801" max="12801" width="4.375" style="52" customWidth="1"/>
    <col min="12802" max="12802" width="3.25" style="52" customWidth="1"/>
    <col min="12803" max="12803" width="9" style="52"/>
    <col min="12804" max="12804" width="38.75" style="52" customWidth="1"/>
    <col min="12805" max="12808" width="16.375" style="52" customWidth="1"/>
    <col min="12809" max="12809" width="33" style="52" customWidth="1"/>
    <col min="12810" max="13055" width="9" style="52"/>
    <col min="13056" max="13056" width="14.125" style="52" customWidth="1"/>
    <col min="13057" max="13057" width="4.375" style="52" customWidth="1"/>
    <col min="13058" max="13058" width="3.25" style="52" customWidth="1"/>
    <col min="13059" max="13059" width="9" style="52"/>
    <col min="13060" max="13060" width="38.75" style="52" customWidth="1"/>
    <col min="13061" max="13064" width="16.375" style="52" customWidth="1"/>
    <col min="13065" max="13065" width="33" style="52" customWidth="1"/>
    <col min="13066" max="13311" width="9" style="52"/>
    <col min="13312" max="13312" width="14.125" style="52" customWidth="1"/>
    <col min="13313" max="13313" width="4.375" style="52" customWidth="1"/>
    <col min="13314" max="13314" width="3.25" style="52" customWidth="1"/>
    <col min="13315" max="13315" width="9" style="52"/>
    <col min="13316" max="13316" width="38.75" style="52" customWidth="1"/>
    <col min="13317" max="13320" width="16.375" style="52" customWidth="1"/>
    <col min="13321" max="13321" width="33" style="52" customWidth="1"/>
    <col min="13322" max="13567" width="9" style="52"/>
    <col min="13568" max="13568" width="14.125" style="52" customWidth="1"/>
    <col min="13569" max="13569" width="4.375" style="52" customWidth="1"/>
    <col min="13570" max="13570" width="3.25" style="52" customWidth="1"/>
    <col min="13571" max="13571" width="9" style="52"/>
    <col min="13572" max="13572" width="38.75" style="52" customWidth="1"/>
    <col min="13573" max="13576" width="16.375" style="52" customWidth="1"/>
    <col min="13577" max="13577" width="33" style="52" customWidth="1"/>
    <col min="13578" max="13823" width="9" style="52"/>
    <col min="13824" max="13824" width="14.125" style="52" customWidth="1"/>
    <col min="13825" max="13825" width="4.375" style="52" customWidth="1"/>
    <col min="13826" max="13826" width="3.25" style="52" customWidth="1"/>
    <col min="13827" max="13827" width="9" style="52"/>
    <col min="13828" max="13828" width="38.75" style="52" customWidth="1"/>
    <col min="13829" max="13832" width="16.375" style="52" customWidth="1"/>
    <col min="13833" max="13833" width="33" style="52" customWidth="1"/>
    <col min="13834" max="14079" width="9" style="52"/>
    <col min="14080" max="14080" width="14.125" style="52" customWidth="1"/>
    <col min="14081" max="14081" width="4.375" style="52" customWidth="1"/>
    <col min="14082" max="14082" width="3.25" style="52" customWidth="1"/>
    <col min="14083" max="14083" width="9" style="52"/>
    <col min="14084" max="14084" width="38.75" style="52" customWidth="1"/>
    <col min="14085" max="14088" width="16.375" style="52" customWidth="1"/>
    <col min="14089" max="14089" width="33" style="52" customWidth="1"/>
    <col min="14090" max="14335" width="9" style="52"/>
    <col min="14336" max="14336" width="14.125" style="52" customWidth="1"/>
    <col min="14337" max="14337" width="4.375" style="52" customWidth="1"/>
    <col min="14338" max="14338" width="3.25" style="52" customWidth="1"/>
    <col min="14339" max="14339" width="9" style="52"/>
    <col min="14340" max="14340" width="38.75" style="52" customWidth="1"/>
    <col min="14341" max="14344" width="16.375" style="52" customWidth="1"/>
    <col min="14345" max="14345" width="33" style="52" customWidth="1"/>
    <col min="14346" max="14591" width="9" style="52"/>
    <col min="14592" max="14592" width="14.125" style="52" customWidth="1"/>
    <col min="14593" max="14593" width="4.375" style="52" customWidth="1"/>
    <col min="14594" max="14594" width="3.25" style="52" customWidth="1"/>
    <col min="14595" max="14595" width="9" style="52"/>
    <col min="14596" max="14596" width="38.75" style="52" customWidth="1"/>
    <col min="14597" max="14600" width="16.375" style="52" customWidth="1"/>
    <col min="14601" max="14601" width="33" style="52" customWidth="1"/>
    <col min="14602" max="14847" width="9" style="52"/>
    <col min="14848" max="14848" width="14.125" style="52" customWidth="1"/>
    <col min="14849" max="14849" width="4.375" style="52" customWidth="1"/>
    <col min="14850" max="14850" width="3.25" style="52" customWidth="1"/>
    <col min="14851" max="14851" width="9" style="52"/>
    <col min="14852" max="14852" width="38.75" style="52" customWidth="1"/>
    <col min="14853" max="14856" width="16.375" style="52" customWidth="1"/>
    <col min="14857" max="14857" width="33" style="52" customWidth="1"/>
    <col min="14858" max="15103" width="9" style="52"/>
    <col min="15104" max="15104" width="14.125" style="52" customWidth="1"/>
    <col min="15105" max="15105" width="4.375" style="52" customWidth="1"/>
    <col min="15106" max="15106" width="3.25" style="52" customWidth="1"/>
    <col min="15107" max="15107" width="9" style="52"/>
    <col min="15108" max="15108" width="38.75" style="52" customWidth="1"/>
    <col min="15109" max="15112" width="16.375" style="52" customWidth="1"/>
    <col min="15113" max="15113" width="33" style="52" customWidth="1"/>
    <col min="15114" max="15359" width="9" style="52"/>
    <col min="15360" max="15360" width="14.125" style="52" customWidth="1"/>
    <col min="15361" max="15361" width="4.375" style="52" customWidth="1"/>
    <col min="15362" max="15362" width="3.25" style="52" customWidth="1"/>
    <col min="15363" max="15363" width="9" style="52"/>
    <col min="15364" max="15364" width="38.75" style="52" customWidth="1"/>
    <col min="15365" max="15368" width="16.375" style="52" customWidth="1"/>
    <col min="15369" max="15369" width="33" style="52" customWidth="1"/>
    <col min="15370" max="15615" width="9" style="52"/>
    <col min="15616" max="15616" width="14.125" style="52" customWidth="1"/>
    <col min="15617" max="15617" width="4.375" style="52" customWidth="1"/>
    <col min="15618" max="15618" width="3.25" style="52" customWidth="1"/>
    <col min="15619" max="15619" width="9" style="52"/>
    <col min="15620" max="15620" width="38.75" style="52" customWidth="1"/>
    <col min="15621" max="15624" width="16.375" style="52" customWidth="1"/>
    <col min="15625" max="15625" width="33" style="52" customWidth="1"/>
    <col min="15626" max="15871" width="9" style="52"/>
    <col min="15872" max="15872" width="14.125" style="52" customWidth="1"/>
    <col min="15873" max="15873" width="4.375" style="52" customWidth="1"/>
    <col min="15874" max="15874" width="3.25" style="52" customWidth="1"/>
    <col min="15875" max="15875" width="9" style="52"/>
    <col min="15876" max="15876" width="38.75" style="52" customWidth="1"/>
    <col min="15877" max="15880" width="16.375" style="52" customWidth="1"/>
    <col min="15881" max="15881" width="33" style="52" customWidth="1"/>
    <col min="15882" max="16127" width="9" style="52"/>
    <col min="16128" max="16128" width="14.125" style="52" customWidth="1"/>
    <col min="16129" max="16129" width="4.375" style="52" customWidth="1"/>
    <col min="16130" max="16130" width="3.25" style="52" customWidth="1"/>
    <col min="16131" max="16131" width="9" style="52"/>
    <col min="16132" max="16132" width="38.75" style="52" customWidth="1"/>
    <col min="16133" max="16136" width="16.375" style="52" customWidth="1"/>
    <col min="16137" max="16137" width="33" style="52" customWidth="1"/>
    <col min="16138" max="16384" width="9" style="52"/>
  </cols>
  <sheetData>
    <row r="1" spans="1:15" ht="26.25" x14ac:dyDescent="0.55000000000000004">
      <c r="A1" s="242" t="s">
        <v>488</v>
      </c>
      <c r="B1" s="242"/>
      <c r="C1" s="242"/>
      <c r="D1" s="242"/>
      <c r="E1" s="242"/>
      <c r="F1" s="242"/>
      <c r="G1" s="242"/>
      <c r="H1" s="242"/>
      <c r="I1" s="242"/>
    </row>
    <row r="2" spans="1:15" ht="24" customHeight="1" x14ac:dyDescent="0.55000000000000004">
      <c r="A2" s="242" t="s">
        <v>539</v>
      </c>
      <c r="B2" s="242"/>
      <c r="C2" s="242"/>
      <c r="D2" s="242"/>
      <c r="E2" s="242"/>
      <c r="F2" s="242"/>
      <c r="G2" s="242"/>
      <c r="H2" s="242"/>
      <c r="I2" s="242"/>
    </row>
    <row r="3" spans="1:15" ht="24" customHeight="1" x14ac:dyDescent="0.5">
      <c r="A3" s="53" t="s">
        <v>1</v>
      </c>
      <c r="B3" s="54" t="s">
        <v>2</v>
      </c>
      <c r="C3" s="53"/>
      <c r="D3" s="53"/>
      <c r="E3" s="53"/>
      <c r="F3" s="55"/>
      <c r="G3" s="53"/>
      <c r="H3" s="53"/>
      <c r="J3" s="5" t="s">
        <v>540</v>
      </c>
    </row>
    <row r="4" spans="1:15" ht="24" customHeight="1" x14ac:dyDescent="0.5">
      <c r="C4" s="53"/>
      <c r="D4" s="53"/>
      <c r="E4" s="53"/>
      <c r="F4" s="55"/>
      <c r="G4" s="53"/>
      <c r="H4" s="53"/>
      <c r="J4" s="5" t="s">
        <v>4</v>
      </c>
    </row>
    <row r="5" spans="1:15" ht="23.25" x14ac:dyDescent="0.5">
      <c r="A5" s="53" t="s">
        <v>541</v>
      </c>
      <c r="B5" s="54" t="s">
        <v>542</v>
      </c>
      <c r="C5" s="56"/>
      <c r="D5" s="56"/>
      <c r="E5" s="56"/>
      <c r="F5" s="57"/>
      <c r="G5" s="58"/>
      <c r="H5" s="58"/>
      <c r="J5" s="58" t="s">
        <v>7</v>
      </c>
    </row>
    <row r="6" spans="1:15" ht="23.25" x14ac:dyDescent="0.5">
      <c r="A6" s="59" t="s">
        <v>8</v>
      </c>
      <c r="B6" s="243" t="s">
        <v>9</v>
      </c>
      <c r="C6" s="244"/>
      <c r="D6" s="244"/>
      <c r="E6" s="245"/>
      <c r="F6" s="113"/>
      <c r="G6" s="114"/>
      <c r="H6" s="114"/>
      <c r="I6" s="114"/>
      <c r="J6" s="114"/>
    </row>
    <row r="7" spans="1:15" ht="23.25" x14ac:dyDescent="0.5">
      <c r="A7" s="60" t="s">
        <v>10</v>
      </c>
      <c r="B7" s="246" t="s">
        <v>11</v>
      </c>
      <c r="C7" s="247"/>
      <c r="D7" s="247"/>
      <c r="E7" s="248"/>
      <c r="F7" s="115" t="s">
        <v>497</v>
      </c>
      <c r="G7" s="116" t="s">
        <v>498</v>
      </c>
      <c r="H7" s="116" t="s">
        <v>500</v>
      </c>
      <c r="I7" s="116" t="s">
        <v>493</v>
      </c>
      <c r="J7" s="175" t="s">
        <v>489</v>
      </c>
    </row>
    <row r="8" spans="1:15" ht="23.25" x14ac:dyDescent="0.45">
      <c r="A8" s="61"/>
      <c r="B8" s="62"/>
      <c r="C8" s="63"/>
      <c r="D8" s="63"/>
      <c r="E8" s="64"/>
      <c r="F8" s="117" t="s">
        <v>525</v>
      </c>
      <c r="G8" s="118" t="s">
        <v>533</v>
      </c>
      <c r="H8" s="118" t="s">
        <v>538</v>
      </c>
      <c r="I8" s="118" t="s">
        <v>505</v>
      </c>
      <c r="J8" s="118"/>
    </row>
    <row r="9" spans="1:15" ht="23.25" x14ac:dyDescent="0.5">
      <c r="A9" s="65"/>
      <c r="B9" s="66" t="s">
        <v>543</v>
      </c>
      <c r="C9" s="67"/>
      <c r="D9" s="67"/>
      <c r="E9" s="68"/>
      <c r="F9" s="69"/>
      <c r="G9" s="70"/>
      <c r="H9" s="70"/>
      <c r="I9" s="70"/>
      <c r="J9" s="70"/>
    </row>
    <row r="10" spans="1:15" ht="23.25" x14ac:dyDescent="0.45">
      <c r="A10" s="71"/>
      <c r="B10" s="72" t="s">
        <v>544</v>
      </c>
      <c r="C10" s="72"/>
      <c r="D10" s="72"/>
      <c r="E10" s="30"/>
      <c r="F10" s="119"/>
      <c r="G10" s="120"/>
      <c r="H10" s="120"/>
      <c r="I10" s="120"/>
      <c r="J10" s="120"/>
    </row>
    <row r="11" spans="1:15" ht="23.25" x14ac:dyDescent="0.45">
      <c r="A11" s="73" t="s">
        <v>545</v>
      </c>
      <c r="B11" s="74"/>
      <c r="C11" s="75"/>
      <c r="D11" s="76" t="s">
        <v>546</v>
      </c>
      <c r="E11" s="77"/>
      <c r="F11" s="121">
        <v>325089000</v>
      </c>
      <c r="G11" s="122">
        <v>363843000</v>
      </c>
      <c r="H11" s="122">
        <v>522825000</v>
      </c>
      <c r="I11" s="122">
        <v>253744000</v>
      </c>
      <c r="J11" s="122">
        <f>SUM(F11:I11)</f>
        <v>1465501000</v>
      </c>
    </row>
    <row r="12" spans="1:15" ht="23.25" x14ac:dyDescent="0.45">
      <c r="A12" s="25" t="s">
        <v>547</v>
      </c>
      <c r="B12" s="78"/>
      <c r="C12" s="40"/>
      <c r="D12" s="40" t="s">
        <v>548</v>
      </c>
      <c r="E12" s="79"/>
      <c r="F12" s="123"/>
      <c r="G12" s="122"/>
      <c r="H12" s="122"/>
      <c r="I12" s="122"/>
      <c r="J12" s="122">
        <f t="shared" ref="J12:J17" si="0">SUM(F12:I12)</f>
        <v>0</v>
      </c>
    </row>
    <row r="13" spans="1:15" ht="23.25" x14ac:dyDescent="0.5">
      <c r="A13" s="25" t="s">
        <v>549</v>
      </c>
      <c r="B13" s="78"/>
      <c r="C13" s="40"/>
      <c r="D13" s="40" t="s">
        <v>550</v>
      </c>
      <c r="E13" s="79"/>
      <c r="F13" s="123"/>
      <c r="G13" s="122"/>
      <c r="H13" s="122"/>
      <c r="I13" s="122"/>
      <c r="J13" s="122">
        <f t="shared" si="0"/>
        <v>0</v>
      </c>
      <c r="M13" s="255" t="s">
        <v>766</v>
      </c>
      <c r="N13" s="255"/>
      <c r="O13" s="144"/>
    </row>
    <row r="14" spans="1:15" ht="23.25" x14ac:dyDescent="0.5">
      <c r="A14" s="25" t="s">
        <v>551</v>
      </c>
      <c r="B14" s="80"/>
      <c r="C14" s="81"/>
      <c r="D14" s="81" t="s">
        <v>552</v>
      </c>
      <c r="E14" s="82"/>
      <c r="F14" s="124"/>
      <c r="G14" s="122"/>
      <c r="H14" s="122"/>
      <c r="I14" s="122"/>
      <c r="J14" s="122">
        <f t="shared" si="0"/>
        <v>0</v>
      </c>
      <c r="M14" s="255" t="s">
        <v>742</v>
      </c>
      <c r="N14" s="255"/>
      <c r="O14" s="144"/>
    </row>
    <row r="15" spans="1:15" ht="23.25" x14ac:dyDescent="0.5">
      <c r="A15" s="25" t="s">
        <v>553</v>
      </c>
      <c r="B15" s="83"/>
      <c r="C15" s="84"/>
      <c r="D15" s="84" t="s">
        <v>554</v>
      </c>
      <c r="E15" s="85"/>
      <c r="F15" s="123"/>
      <c r="G15" s="122"/>
      <c r="H15" s="122"/>
      <c r="I15" s="122"/>
      <c r="J15" s="122">
        <f t="shared" si="0"/>
        <v>0</v>
      </c>
      <c r="M15" s="145"/>
      <c r="N15" s="146"/>
      <c r="O15" s="144"/>
    </row>
    <row r="16" spans="1:15" ht="23.25" x14ac:dyDescent="0.5">
      <c r="A16" s="25" t="s">
        <v>555</v>
      </c>
      <c r="B16" s="83"/>
      <c r="C16" s="84"/>
      <c r="D16" s="84" t="s">
        <v>556</v>
      </c>
      <c r="E16" s="85"/>
      <c r="F16" s="123"/>
      <c r="G16" s="120"/>
      <c r="H16" s="120"/>
      <c r="I16" s="120"/>
      <c r="J16" s="122">
        <f t="shared" si="0"/>
        <v>0</v>
      </c>
      <c r="M16" s="147" t="s">
        <v>743</v>
      </c>
      <c r="N16" s="256" t="s">
        <v>10</v>
      </c>
      <c r="O16" s="257"/>
    </row>
    <row r="17" spans="1:18" ht="23.25" x14ac:dyDescent="0.5">
      <c r="A17" s="25" t="s">
        <v>557</v>
      </c>
      <c r="B17" s="78"/>
      <c r="C17" s="40"/>
      <c r="D17" s="40" t="s">
        <v>558</v>
      </c>
      <c r="E17" s="79"/>
      <c r="F17" s="123"/>
      <c r="G17" s="120"/>
      <c r="H17" s="120"/>
      <c r="I17" s="120"/>
      <c r="J17" s="122">
        <f t="shared" si="0"/>
        <v>0</v>
      </c>
      <c r="M17" s="148"/>
      <c r="N17" s="149" t="s">
        <v>744</v>
      </c>
      <c r="O17" s="149" t="s">
        <v>745</v>
      </c>
      <c r="P17" s="240" t="s">
        <v>767</v>
      </c>
      <c r="Q17" s="240" t="s">
        <v>769</v>
      </c>
      <c r="R17" s="240" t="s">
        <v>768</v>
      </c>
    </row>
    <row r="18" spans="1:18" ht="23.25" x14ac:dyDescent="0.5">
      <c r="A18" s="25"/>
      <c r="B18" s="249" t="s">
        <v>559</v>
      </c>
      <c r="C18" s="250"/>
      <c r="D18" s="250"/>
      <c r="E18" s="251"/>
      <c r="F18" s="125">
        <f>SUM(F11:F17)</f>
        <v>325089000</v>
      </c>
      <c r="G18" s="125">
        <f>SUM(G11:G17)</f>
        <v>363843000</v>
      </c>
      <c r="H18" s="125">
        <f>SUM(H11:H17)</f>
        <v>522825000</v>
      </c>
      <c r="I18" s="125">
        <f>SUM(I11:I17)</f>
        <v>253744000</v>
      </c>
      <c r="J18" s="125">
        <f>SUM(J11:J17)</f>
        <v>1465501000</v>
      </c>
      <c r="M18" s="150" t="s">
        <v>746</v>
      </c>
      <c r="N18" s="151"/>
      <c r="O18" s="152"/>
      <c r="P18" s="241"/>
      <c r="Q18" s="241"/>
      <c r="R18" s="241"/>
    </row>
    <row r="19" spans="1:18" ht="23.25" x14ac:dyDescent="0.5">
      <c r="A19" s="30"/>
      <c r="B19" s="86" t="s">
        <v>560</v>
      </c>
      <c r="C19" s="87"/>
      <c r="D19" s="87"/>
      <c r="E19" s="88"/>
      <c r="F19" s="123"/>
      <c r="G19" s="122"/>
      <c r="H19" s="122"/>
      <c r="I19" s="122"/>
      <c r="J19" s="122"/>
      <c r="M19" s="153" t="s">
        <v>747</v>
      </c>
      <c r="N19" s="154" t="s">
        <v>545</v>
      </c>
      <c r="O19" s="155" t="s">
        <v>557</v>
      </c>
      <c r="P19" s="177">
        <v>1465501000</v>
      </c>
      <c r="Q19" s="183">
        <f>J11+J12+J13+J14+J15+J16+J17</f>
        <v>1465501000</v>
      </c>
      <c r="R19" s="183">
        <f>P19-Q19</f>
        <v>0</v>
      </c>
    </row>
    <row r="20" spans="1:18" ht="23.25" x14ac:dyDescent="0.5">
      <c r="A20" s="25"/>
      <c r="B20" s="78"/>
      <c r="C20" s="89" t="s">
        <v>561</v>
      </c>
      <c r="D20" s="89"/>
      <c r="E20" s="90"/>
      <c r="F20" s="123"/>
      <c r="G20" s="122"/>
      <c r="H20" s="122"/>
      <c r="I20" s="122"/>
      <c r="J20" s="122"/>
      <c r="M20" s="153" t="s">
        <v>748</v>
      </c>
      <c r="N20" s="154" t="s">
        <v>616</v>
      </c>
      <c r="O20" s="156" t="s">
        <v>618</v>
      </c>
      <c r="P20" s="177">
        <v>22454000</v>
      </c>
      <c r="Q20" s="183">
        <f>J51+J52</f>
        <v>22454000</v>
      </c>
      <c r="R20" s="183">
        <f t="shared" ref="R20:R25" si="1">P20-Q20</f>
        <v>0</v>
      </c>
    </row>
    <row r="21" spans="1:18" ht="23.25" x14ac:dyDescent="0.5">
      <c r="A21" s="25" t="s">
        <v>562</v>
      </c>
      <c r="B21" s="78"/>
      <c r="C21" s="40"/>
      <c r="D21" s="40" t="s">
        <v>563</v>
      </c>
      <c r="E21" s="79"/>
      <c r="F21" s="123">
        <v>0</v>
      </c>
      <c r="G21" s="122"/>
      <c r="H21" s="122"/>
      <c r="I21" s="122"/>
      <c r="J21" s="122">
        <f>SUM(F21:I21)</f>
        <v>0</v>
      </c>
      <c r="M21" s="153" t="s">
        <v>749</v>
      </c>
      <c r="N21" s="154" t="s">
        <v>611</v>
      </c>
      <c r="O21" s="156" t="s">
        <v>613</v>
      </c>
      <c r="P21" s="177">
        <v>19035000</v>
      </c>
      <c r="Q21" s="183">
        <f>J48+J49</f>
        <v>19035000</v>
      </c>
      <c r="R21" s="183">
        <f t="shared" si="1"/>
        <v>0</v>
      </c>
    </row>
    <row r="22" spans="1:18" ht="23.25" x14ac:dyDescent="0.5">
      <c r="A22" s="25" t="s">
        <v>564</v>
      </c>
      <c r="B22" s="78"/>
      <c r="C22" s="40"/>
      <c r="D22" s="40" t="s">
        <v>565</v>
      </c>
      <c r="E22" s="79"/>
      <c r="F22" s="123">
        <v>2000</v>
      </c>
      <c r="G22" s="122">
        <v>3000</v>
      </c>
      <c r="H22" s="122">
        <v>5000</v>
      </c>
      <c r="I22" s="122">
        <v>3000</v>
      </c>
      <c r="J22" s="122">
        <f t="shared" ref="J22:J85" si="2">SUM(F22:I22)</f>
        <v>13000</v>
      </c>
      <c r="M22" s="153" t="s">
        <v>750</v>
      </c>
      <c r="N22" s="154" t="s">
        <v>562</v>
      </c>
      <c r="O22" s="156" t="s">
        <v>649</v>
      </c>
      <c r="P22" s="177">
        <v>28472000</v>
      </c>
      <c r="Q22" s="183">
        <f>J21+J22+J23+J24+J25+J27+J28+J29+J30+J31+J32+J34+J35+J36+J38+J39+J40+J42+J43+J44+J45+J46+J54+J55+J56+J57+J58+J59+J60+J61+J62+J63+J64+J65+J66+J67+J68</f>
        <v>28472000</v>
      </c>
      <c r="R22" s="183">
        <f t="shared" si="1"/>
        <v>0</v>
      </c>
    </row>
    <row r="23" spans="1:18" ht="23.25" x14ac:dyDescent="0.5">
      <c r="A23" s="25" t="s">
        <v>566</v>
      </c>
      <c r="B23" s="78"/>
      <c r="C23" s="40"/>
      <c r="D23" s="40" t="s">
        <v>567</v>
      </c>
      <c r="E23" s="79"/>
      <c r="F23" s="123"/>
      <c r="G23" s="122"/>
      <c r="H23" s="122"/>
      <c r="I23" s="122"/>
      <c r="J23" s="122">
        <f t="shared" si="2"/>
        <v>0</v>
      </c>
      <c r="M23" s="153" t="s">
        <v>751</v>
      </c>
      <c r="N23" s="154"/>
      <c r="O23" s="156"/>
      <c r="P23" s="177"/>
      <c r="Q23" s="182"/>
      <c r="R23" s="183">
        <f t="shared" si="1"/>
        <v>0</v>
      </c>
    </row>
    <row r="24" spans="1:18" ht="23.25" x14ac:dyDescent="0.5">
      <c r="A24" s="25" t="s">
        <v>568</v>
      </c>
      <c r="B24" s="78"/>
      <c r="C24" s="40"/>
      <c r="D24" s="40" t="s">
        <v>569</v>
      </c>
      <c r="E24" s="79"/>
      <c r="F24" s="123"/>
      <c r="G24" s="122"/>
      <c r="H24" s="122"/>
      <c r="I24" s="122"/>
      <c r="J24" s="122">
        <f t="shared" si="2"/>
        <v>0</v>
      </c>
      <c r="M24" s="153" t="s">
        <v>752</v>
      </c>
      <c r="N24" s="154" t="s">
        <v>654</v>
      </c>
      <c r="O24" s="156" t="s">
        <v>734</v>
      </c>
      <c r="P24" s="177">
        <v>7438000</v>
      </c>
      <c r="Q24" s="183">
        <f>J72+J73+J74+J75+J76+J77+J78+J81+J82+J83+J84+J85+J86+J87+J88+J90+J92+J93+J94+J96+J97+J98+J99+J101+J102+J103+J104+J105+J106+J107+J108+J109+J110+J111+J112+J113+J114+J115</f>
        <v>7438000</v>
      </c>
      <c r="R24" s="183">
        <f t="shared" si="1"/>
        <v>0</v>
      </c>
    </row>
    <row r="25" spans="1:18" ht="23.25" x14ac:dyDescent="0.5">
      <c r="A25" s="25" t="s">
        <v>570</v>
      </c>
      <c r="B25" s="78"/>
      <c r="C25" s="40"/>
      <c r="D25" s="40" t="s">
        <v>571</v>
      </c>
      <c r="E25" s="79"/>
      <c r="F25" s="123"/>
      <c r="G25" s="122"/>
      <c r="H25" s="122">
        <v>10000</v>
      </c>
      <c r="I25" s="122"/>
      <c r="J25" s="122">
        <f t="shared" si="2"/>
        <v>10000</v>
      </c>
      <c r="M25" s="157" t="s">
        <v>753</v>
      </c>
      <c r="N25" s="158"/>
      <c r="O25" s="159"/>
      <c r="P25" s="177">
        <f>SUM(P19:P24)</f>
        <v>1542900000</v>
      </c>
      <c r="Q25" s="177">
        <f>SUM(Q19:Q24)</f>
        <v>1542900000</v>
      </c>
      <c r="R25" s="183">
        <f t="shared" si="1"/>
        <v>0</v>
      </c>
    </row>
    <row r="26" spans="1:18" ht="23.25" x14ac:dyDescent="0.5">
      <c r="A26" s="25"/>
      <c r="B26" s="78"/>
      <c r="C26" s="89" t="s">
        <v>572</v>
      </c>
      <c r="D26" s="40"/>
      <c r="E26" s="79"/>
      <c r="F26" s="123"/>
      <c r="G26" s="122"/>
      <c r="H26" s="122"/>
      <c r="I26" s="122"/>
      <c r="J26" s="122"/>
      <c r="M26" s="160" t="s">
        <v>754</v>
      </c>
      <c r="N26" s="161"/>
      <c r="O26" s="162"/>
    </row>
    <row r="27" spans="1:18" ht="23.25" x14ac:dyDescent="0.5">
      <c r="A27" s="25" t="s">
        <v>573</v>
      </c>
      <c r="B27" s="78"/>
      <c r="C27" s="40"/>
      <c r="D27" s="40" t="s">
        <v>574</v>
      </c>
      <c r="E27" s="79"/>
      <c r="F27" s="123">
        <v>1200000</v>
      </c>
      <c r="G27" s="122">
        <v>1050000</v>
      </c>
      <c r="H27" s="122">
        <v>1030000</v>
      </c>
      <c r="I27" s="122">
        <v>1030000</v>
      </c>
      <c r="J27" s="122">
        <f t="shared" si="2"/>
        <v>4310000</v>
      </c>
      <c r="M27" s="153" t="s">
        <v>755</v>
      </c>
      <c r="N27" s="154" t="s">
        <v>15</v>
      </c>
      <c r="O27" s="156" t="s">
        <v>45</v>
      </c>
    </row>
    <row r="28" spans="1:18" ht="23.25" x14ac:dyDescent="0.5">
      <c r="A28" s="25" t="s">
        <v>575</v>
      </c>
      <c r="B28" s="78"/>
      <c r="C28" s="40"/>
      <c r="D28" s="40" t="s">
        <v>576</v>
      </c>
      <c r="E28" s="79"/>
      <c r="F28" s="123">
        <v>60000</v>
      </c>
      <c r="G28" s="122">
        <v>70000</v>
      </c>
      <c r="H28" s="122">
        <v>50000</v>
      </c>
      <c r="I28" s="122">
        <v>70000</v>
      </c>
      <c r="J28" s="122">
        <f t="shared" si="2"/>
        <v>250000</v>
      </c>
      <c r="M28" s="153" t="s">
        <v>756</v>
      </c>
      <c r="N28" s="154" t="s">
        <v>50</v>
      </c>
      <c r="O28" s="156" t="s">
        <v>136</v>
      </c>
    </row>
    <row r="29" spans="1:18" ht="23.25" x14ac:dyDescent="0.5">
      <c r="A29" s="25" t="s">
        <v>577</v>
      </c>
      <c r="B29" s="78"/>
      <c r="C29" s="40"/>
      <c r="D29" s="40" t="s">
        <v>578</v>
      </c>
      <c r="E29" s="79"/>
      <c r="F29" s="123">
        <v>0</v>
      </c>
      <c r="G29" s="122">
        <v>0</v>
      </c>
      <c r="H29" s="122">
        <v>0</v>
      </c>
      <c r="I29" s="122">
        <v>0</v>
      </c>
      <c r="J29" s="122">
        <f t="shared" si="2"/>
        <v>0</v>
      </c>
      <c r="M29" s="153" t="s">
        <v>757</v>
      </c>
      <c r="N29" s="154" t="s">
        <v>140</v>
      </c>
      <c r="O29" s="156" t="s">
        <v>396</v>
      </c>
    </row>
    <row r="30" spans="1:18" ht="23.25" x14ac:dyDescent="0.5">
      <c r="A30" s="25" t="s">
        <v>579</v>
      </c>
      <c r="B30" s="78"/>
      <c r="C30" s="40"/>
      <c r="D30" s="40" t="s">
        <v>580</v>
      </c>
      <c r="E30" s="79"/>
      <c r="F30" s="123">
        <v>1000000</v>
      </c>
      <c r="G30" s="122">
        <v>1250000</v>
      </c>
      <c r="H30" s="122">
        <v>1700000</v>
      </c>
      <c r="I30" s="122">
        <v>1310000</v>
      </c>
      <c r="J30" s="122">
        <f t="shared" si="2"/>
        <v>5260000</v>
      </c>
      <c r="M30" s="153" t="s">
        <v>758</v>
      </c>
      <c r="N30" s="154"/>
      <c r="O30" s="156"/>
    </row>
    <row r="31" spans="1:18" ht="23.25" x14ac:dyDescent="0.5">
      <c r="A31" s="25" t="s">
        <v>581</v>
      </c>
      <c r="B31" s="78"/>
      <c r="C31" s="40"/>
      <c r="D31" s="40" t="s">
        <v>582</v>
      </c>
      <c r="E31" s="79"/>
      <c r="F31" s="123"/>
      <c r="G31" s="122"/>
      <c r="H31" s="122"/>
      <c r="I31" s="122"/>
      <c r="J31" s="122">
        <f t="shared" si="2"/>
        <v>0</v>
      </c>
      <c r="M31" s="163" t="s">
        <v>759</v>
      </c>
      <c r="N31" s="164" t="s">
        <v>205</v>
      </c>
      <c r="O31" s="165"/>
    </row>
    <row r="32" spans="1:18" ht="23.25" x14ac:dyDescent="0.5">
      <c r="A32" s="91" t="s">
        <v>583</v>
      </c>
      <c r="B32" s="92"/>
      <c r="C32" s="93"/>
      <c r="D32" s="93" t="s">
        <v>584</v>
      </c>
      <c r="E32" s="94"/>
      <c r="F32" s="126">
        <v>4000</v>
      </c>
      <c r="G32" s="127">
        <v>25000</v>
      </c>
      <c r="H32" s="127">
        <v>15000</v>
      </c>
      <c r="I32" s="127">
        <v>2000</v>
      </c>
      <c r="J32" s="122">
        <f t="shared" si="2"/>
        <v>46000</v>
      </c>
      <c r="M32" s="153" t="s">
        <v>760</v>
      </c>
      <c r="N32" s="154" t="s">
        <v>301</v>
      </c>
      <c r="O32" s="156" t="s">
        <v>307</v>
      </c>
    </row>
    <row r="33" spans="1:15" ht="23.25" x14ac:dyDescent="0.5">
      <c r="A33" s="30"/>
      <c r="B33" s="95"/>
      <c r="C33" s="96" t="s">
        <v>585</v>
      </c>
      <c r="D33" s="96"/>
      <c r="E33" s="97"/>
      <c r="F33" s="128"/>
      <c r="G33" s="120"/>
      <c r="H33" s="120"/>
      <c r="I33" s="120"/>
      <c r="J33" s="122"/>
      <c r="M33" s="152" t="s">
        <v>761</v>
      </c>
      <c r="N33" s="166" t="s">
        <v>400</v>
      </c>
      <c r="O33" s="162" t="s">
        <v>475</v>
      </c>
    </row>
    <row r="34" spans="1:15" ht="23.25" x14ac:dyDescent="0.5">
      <c r="A34" s="25" t="s">
        <v>586</v>
      </c>
      <c r="B34" s="78"/>
      <c r="C34" s="40"/>
      <c r="D34" s="40" t="s">
        <v>587</v>
      </c>
      <c r="E34" s="79"/>
      <c r="F34" s="123">
        <v>150000</v>
      </c>
      <c r="G34" s="122">
        <v>200000</v>
      </c>
      <c r="H34" s="122">
        <v>130000</v>
      </c>
      <c r="I34" s="122">
        <v>100000</v>
      </c>
      <c r="J34" s="122">
        <f t="shared" si="2"/>
        <v>580000</v>
      </c>
      <c r="M34" s="167" t="s">
        <v>762</v>
      </c>
      <c r="N34" s="168"/>
      <c r="O34" s="159"/>
    </row>
    <row r="35" spans="1:15" ht="23.25" x14ac:dyDescent="0.5">
      <c r="A35" s="25" t="s">
        <v>588</v>
      </c>
      <c r="B35" s="78"/>
      <c r="C35" s="40"/>
      <c r="D35" s="40" t="s">
        <v>589</v>
      </c>
      <c r="E35" s="79"/>
      <c r="F35" s="123">
        <v>60000</v>
      </c>
      <c r="G35" s="122">
        <v>100000</v>
      </c>
      <c r="H35" s="122">
        <v>50000</v>
      </c>
      <c r="I35" s="122">
        <v>100000</v>
      </c>
      <c r="J35" s="122">
        <f t="shared" si="2"/>
        <v>310000</v>
      </c>
      <c r="M35" s="52" t="s">
        <v>763</v>
      </c>
    </row>
    <row r="36" spans="1:15" ht="23.25" x14ac:dyDescent="0.45">
      <c r="A36" s="25" t="s">
        <v>590</v>
      </c>
      <c r="B36" s="78"/>
      <c r="C36" s="40"/>
      <c r="D36" s="40" t="s">
        <v>591</v>
      </c>
      <c r="E36" s="79"/>
      <c r="F36" s="123">
        <v>150000</v>
      </c>
      <c r="G36" s="122">
        <v>150000</v>
      </c>
      <c r="H36" s="122">
        <v>200000</v>
      </c>
      <c r="I36" s="122">
        <v>200000</v>
      </c>
      <c r="J36" s="122">
        <f t="shared" si="2"/>
        <v>700000</v>
      </c>
      <c r="M36" s="169" t="s">
        <v>764</v>
      </c>
    </row>
    <row r="37" spans="1:15" ht="23.25" x14ac:dyDescent="0.45">
      <c r="A37" s="25"/>
      <c r="B37" s="78"/>
      <c r="C37" s="89" t="s">
        <v>592</v>
      </c>
      <c r="D37" s="89"/>
      <c r="E37" s="90"/>
      <c r="F37" s="123"/>
      <c r="G37" s="122"/>
      <c r="H37" s="122"/>
      <c r="I37" s="122"/>
      <c r="J37" s="122"/>
      <c r="M37" s="169" t="s">
        <v>765</v>
      </c>
    </row>
    <row r="38" spans="1:15" ht="23.25" x14ac:dyDescent="0.45">
      <c r="A38" s="25" t="s">
        <v>593</v>
      </c>
      <c r="B38" s="78"/>
      <c r="C38" s="40"/>
      <c r="D38" s="40" t="s">
        <v>594</v>
      </c>
      <c r="E38" s="79"/>
      <c r="F38" s="123"/>
      <c r="G38" s="122"/>
      <c r="H38" s="122"/>
      <c r="I38" s="122"/>
      <c r="J38" s="122">
        <f t="shared" si="2"/>
        <v>0</v>
      </c>
    </row>
    <row r="39" spans="1:15" ht="23.25" x14ac:dyDescent="0.45">
      <c r="A39" s="25" t="s">
        <v>595</v>
      </c>
      <c r="B39" s="78"/>
      <c r="C39" s="40"/>
      <c r="D39" s="40" t="s">
        <v>596</v>
      </c>
      <c r="E39" s="79"/>
      <c r="F39" s="123">
        <v>15000</v>
      </c>
      <c r="G39" s="122">
        <v>13000</v>
      </c>
      <c r="H39" s="122">
        <v>15000</v>
      </c>
      <c r="I39" s="122">
        <v>15000</v>
      </c>
      <c r="J39" s="122">
        <f t="shared" si="2"/>
        <v>58000</v>
      </c>
    </row>
    <row r="40" spans="1:15" ht="23.25" x14ac:dyDescent="0.45">
      <c r="A40" s="25" t="s">
        <v>597</v>
      </c>
      <c r="B40" s="78"/>
      <c r="C40" s="40"/>
      <c r="D40" s="40" t="s">
        <v>598</v>
      </c>
      <c r="E40" s="79"/>
      <c r="F40" s="123">
        <v>10000</v>
      </c>
      <c r="G40" s="122">
        <v>10000</v>
      </c>
      <c r="H40" s="122">
        <v>10000</v>
      </c>
      <c r="I40" s="122">
        <v>10000</v>
      </c>
      <c r="J40" s="122">
        <f t="shared" si="2"/>
        <v>40000</v>
      </c>
    </row>
    <row r="41" spans="1:15" ht="23.25" x14ac:dyDescent="0.45">
      <c r="A41" s="25"/>
      <c r="B41" s="78"/>
      <c r="C41" s="89" t="s">
        <v>599</v>
      </c>
      <c r="D41" s="89"/>
      <c r="E41" s="90"/>
      <c r="F41" s="123"/>
      <c r="G41" s="122"/>
      <c r="H41" s="122"/>
      <c r="I41" s="122"/>
      <c r="J41" s="122"/>
    </row>
    <row r="42" spans="1:15" ht="23.25" x14ac:dyDescent="0.45">
      <c r="A42" s="25" t="s">
        <v>600</v>
      </c>
      <c r="B42" s="78"/>
      <c r="C42" s="40"/>
      <c r="D42" s="40" t="s">
        <v>601</v>
      </c>
      <c r="E42" s="79"/>
      <c r="F42" s="123">
        <v>800000</v>
      </c>
      <c r="G42" s="122">
        <v>900000</v>
      </c>
      <c r="H42" s="122">
        <v>560000</v>
      </c>
      <c r="I42" s="122">
        <v>500000</v>
      </c>
      <c r="J42" s="122">
        <f t="shared" si="2"/>
        <v>2760000</v>
      </c>
    </row>
    <row r="43" spans="1:15" ht="23.25" x14ac:dyDescent="0.45">
      <c r="A43" s="25" t="s">
        <v>602</v>
      </c>
      <c r="B43" s="78"/>
      <c r="C43" s="40"/>
      <c r="D43" s="40" t="s">
        <v>603</v>
      </c>
      <c r="E43" s="79"/>
      <c r="F43" s="123">
        <v>1000000</v>
      </c>
      <c r="G43" s="122">
        <v>100000</v>
      </c>
      <c r="H43" s="122">
        <v>100000</v>
      </c>
      <c r="I43" s="122">
        <v>100000</v>
      </c>
      <c r="J43" s="122">
        <f t="shared" si="2"/>
        <v>1300000</v>
      </c>
    </row>
    <row r="44" spans="1:15" ht="23.25" x14ac:dyDescent="0.45">
      <c r="A44" s="25" t="s">
        <v>604</v>
      </c>
      <c r="B44" s="78"/>
      <c r="C44" s="40"/>
      <c r="D44" s="40" t="s">
        <v>605</v>
      </c>
      <c r="E44" s="79"/>
      <c r="F44" s="123">
        <v>300000</v>
      </c>
      <c r="G44" s="122">
        <v>300000</v>
      </c>
      <c r="H44" s="122">
        <v>300000</v>
      </c>
      <c r="I44" s="122">
        <v>315000</v>
      </c>
      <c r="J44" s="122">
        <f t="shared" si="2"/>
        <v>1215000</v>
      </c>
    </row>
    <row r="45" spans="1:15" ht="23.25" x14ac:dyDescent="0.45">
      <c r="A45" s="25" t="s">
        <v>606</v>
      </c>
      <c r="B45" s="78"/>
      <c r="C45" s="40"/>
      <c r="D45" s="40" t="s">
        <v>607</v>
      </c>
      <c r="E45" s="79"/>
      <c r="F45" s="129">
        <v>0</v>
      </c>
      <c r="G45" s="122">
        <v>0</v>
      </c>
      <c r="H45" s="122">
        <v>0</v>
      </c>
      <c r="I45" s="122"/>
      <c r="J45" s="122">
        <f t="shared" si="2"/>
        <v>0</v>
      </c>
    </row>
    <row r="46" spans="1:15" ht="23.25" x14ac:dyDescent="0.45">
      <c r="A46" s="25" t="s">
        <v>608</v>
      </c>
      <c r="B46" s="78"/>
      <c r="C46" s="40"/>
      <c r="D46" s="40" t="s">
        <v>609</v>
      </c>
      <c r="E46" s="79"/>
      <c r="F46" s="123">
        <v>1200000</v>
      </c>
      <c r="G46" s="122">
        <v>1100000</v>
      </c>
      <c r="H46" s="122">
        <v>1200000</v>
      </c>
      <c r="I46" s="122">
        <v>1160000</v>
      </c>
      <c r="J46" s="122">
        <f t="shared" si="2"/>
        <v>4660000</v>
      </c>
    </row>
    <row r="47" spans="1:15" ht="23.25" x14ac:dyDescent="0.45">
      <c r="A47" s="25"/>
      <c r="B47" s="78"/>
      <c r="C47" s="89" t="s">
        <v>610</v>
      </c>
      <c r="D47" s="89"/>
      <c r="E47" s="90"/>
      <c r="F47" s="123"/>
      <c r="G47" s="122"/>
      <c r="H47" s="122"/>
      <c r="I47" s="122"/>
      <c r="J47" s="122"/>
    </row>
    <row r="48" spans="1:15" ht="23.25" x14ac:dyDescent="0.45">
      <c r="A48" s="25" t="s">
        <v>611</v>
      </c>
      <c r="B48" s="78"/>
      <c r="C48" s="40"/>
      <c r="D48" s="40" t="s">
        <v>612</v>
      </c>
      <c r="E48" s="79"/>
      <c r="F48" s="180">
        <v>3340000</v>
      </c>
      <c r="G48" s="181">
        <v>7243000</v>
      </c>
      <c r="H48" s="181">
        <v>3733000</v>
      </c>
      <c r="I48" s="181">
        <v>4719000</v>
      </c>
      <c r="J48" s="181">
        <f t="shared" si="2"/>
        <v>19035000</v>
      </c>
    </row>
    <row r="49" spans="1:10" ht="23.25" x14ac:dyDescent="0.45">
      <c r="A49" s="25" t="s">
        <v>613</v>
      </c>
      <c r="B49" s="78"/>
      <c r="C49" s="40"/>
      <c r="D49" s="40" t="s">
        <v>614</v>
      </c>
      <c r="E49" s="79"/>
      <c r="F49" s="180"/>
      <c r="G49" s="181"/>
      <c r="H49" s="181"/>
      <c r="I49" s="181"/>
      <c r="J49" s="181">
        <f t="shared" si="2"/>
        <v>0</v>
      </c>
    </row>
    <row r="50" spans="1:10" ht="23.25" x14ac:dyDescent="0.45">
      <c r="A50" s="25"/>
      <c r="B50" s="78"/>
      <c r="C50" s="89" t="s">
        <v>615</v>
      </c>
      <c r="D50" s="89"/>
      <c r="E50" s="90"/>
      <c r="F50" s="123"/>
      <c r="G50" s="122"/>
      <c r="H50" s="122"/>
      <c r="I50" s="122"/>
      <c r="J50" s="122"/>
    </row>
    <row r="51" spans="1:10" ht="23.25" x14ac:dyDescent="0.45">
      <c r="A51" s="25" t="s">
        <v>616</v>
      </c>
      <c r="B51" s="78"/>
      <c r="C51" s="40"/>
      <c r="D51" s="40" t="s">
        <v>617</v>
      </c>
      <c r="E51" s="79"/>
      <c r="F51" s="178">
        <v>8563000</v>
      </c>
      <c r="G51" s="179">
        <v>4720000</v>
      </c>
      <c r="H51" s="179">
        <v>2790000</v>
      </c>
      <c r="I51" s="179">
        <v>3550000</v>
      </c>
      <c r="J51" s="179">
        <f t="shared" si="2"/>
        <v>19623000</v>
      </c>
    </row>
    <row r="52" spans="1:10" ht="23.25" x14ac:dyDescent="0.45">
      <c r="A52" s="25" t="s">
        <v>618</v>
      </c>
      <c r="B52" s="78"/>
      <c r="C52" s="40"/>
      <c r="D52" s="40" t="s">
        <v>619</v>
      </c>
      <c r="E52" s="79"/>
      <c r="F52" s="178">
        <v>880000</v>
      </c>
      <c r="G52" s="179">
        <v>895000</v>
      </c>
      <c r="H52" s="179">
        <v>571000</v>
      </c>
      <c r="I52" s="179">
        <v>485000</v>
      </c>
      <c r="J52" s="179">
        <f t="shared" si="2"/>
        <v>2831000</v>
      </c>
    </row>
    <row r="53" spans="1:10" ht="23.25" x14ac:dyDescent="0.45">
      <c r="A53" s="25"/>
      <c r="B53" s="78"/>
      <c r="C53" s="258" t="s">
        <v>620</v>
      </c>
      <c r="D53" s="258"/>
      <c r="E53" s="259"/>
      <c r="F53" s="123"/>
      <c r="G53" s="122"/>
      <c r="H53" s="122"/>
      <c r="I53" s="122"/>
      <c r="J53" s="122"/>
    </row>
    <row r="54" spans="1:10" ht="23.25" x14ac:dyDescent="0.45">
      <c r="A54" s="25" t="s">
        <v>621</v>
      </c>
      <c r="B54" s="78"/>
      <c r="C54" s="40"/>
      <c r="D54" s="40" t="s">
        <v>622</v>
      </c>
      <c r="E54" s="79"/>
      <c r="F54" s="123"/>
      <c r="G54" s="122"/>
      <c r="H54" s="122"/>
      <c r="I54" s="122"/>
      <c r="J54" s="122">
        <f t="shared" si="2"/>
        <v>0</v>
      </c>
    </row>
    <row r="55" spans="1:10" ht="23.25" x14ac:dyDescent="0.45">
      <c r="A55" s="25" t="s">
        <v>623</v>
      </c>
      <c r="B55" s="78"/>
      <c r="C55" s="40"/>
      <c r="D55" s="40" t="s">
        <v>624</v>
      </c>
      <c r="E55" s="79"/>
      <c r="F55" s="123">
        <v>50000</v>
      </c>
      <c r="G55" s="122">
        <v>140000</v>
      </c>
      <c r="H55" s="122">
        <v>50000</v>
      </c>
      <c r="I55" s="122">
        <v>40000</v>
      </c>
      <c r="J55" s="122">
        <f t="shared" si="2"/>
        <v>280000</v>
      </c>
    </row>
    <row r="56" spans="1:10" ht="23.25" x14ac:dyDescent="0.45">
      <c r="A56" s="25" t="s">
        <v>625</v>
      </c>
      <c r="B56" s="78"/>
      <c r="C56" s="40"/>
      <c r="D56" s="40" t="s">
        <v>626</v>
      </c>
      <c r="E56" s="79"/>
      <c r="F56" s="123">
        <v>46000</v>
      </c>
      <c r="G56" s="122">
        <v>150000</v>
      </c>
      <c r="H56" s="122">
        <v>20000</v>
      </c>
      <c r="I56" s="122">
        <v>20000</v>
      </c>
      <c r="J56" s="122">
        <f t="shared" si="2"/>
        <v>236000</v>
      </c>
    </row>
    <row r="57" spans="1:10" ht="23.25" x14ac:dyDescent="0.45">
      <c r="A57" s="91" t="s">
        <v>627</v>
      </c>
      <c r="B57" s="92"/>
      <c r="C57" s="93"/>
      <c r="D57" s="93" t="s">
        <v>628</v>
      </c>
      <c r="E57" s="94"/>
      <c r="F57" s="126">
        <v>25000</v>
      </c>
      <c r="G57" s="127">
        <v>99000</v>
      </c>
      <c r="H57" s="127">
        <v>30000</v>
      </c>
      <c r="I57" s="127">
        <v>30000</v>
      </c>
      <c r="J57" s="122">
        <f t="shared" si="2"/>
        <v>184000</v>
      </c>
    </row>
    <row r="58" spans="1:10" ht="23.25" x14ac:dyDescent="0.45">
      <c r="A58" s="30" t="s">
        <v>629</v>
      </c>
      <c r="B58" s="95"/>
      <c r="C58" s="87"/>
      <c r="D58" s="98" t="s">
        <v>630</v>
      </c>
      <c r="E58" s="88"/>
      <c r="F58" s="128">
        <v>30000</v>
      </c>
      <c r="G58" s="120">
        <v>8000</v>
      </c>
      <c r="H58" s="120">
        <v>50000</v>
      </c>
      <c r="I58" s="120">
        <v>10000</v>
      </c>
      <c r="J58" s="122">
        <f t="shared" si="2"/>
        <v>98000</v>
      </c>
    </row>
    <row r="59" spans="1:10" ht="23.25" x14ac:dyDescent="0.45">
      <c r="A59" s="25" t="s">
        <v>631</v>
      </c>
      <c r="B59" s="78"/>
      <c r="C59" s="40"/>
      <c r="D59" s="40" t="s">
        <v>632</v>
      </c>
      <c r="E59" s="79"/>
      <c r="F59" s="123">
        <v>130000</v>
      </c>
      <c r="G59" s="122">
        <v>180000</v>
      </c>
      <c r="H59" s="122">
        <v>160000</v>
      </c>
      <c r="I59" s="122">
        <v>100000</v>
      </c>
      <c r="J59" s="122">
        <f t="shared" si="2"/>
        <v>570000</v>
      </c>
    </row>
    <row r="60" spans="1:10" ht="23.25" x14ac:dyDescent="0.45">
      <c r="A60" s="25" t="s">
        <v>633</v>
      </c>
      <c r="B60" s="78"/>
      <c r="C60" s="40"/>
      <c r="D60" s="40" t="s">
        <v>634</v>
      </c>
      <c r="E60" s="79"/>
      <c r="F60" s="123">
        <v>300000</v>
      </c>
      <c r="G60" s="122">
        <v>300000</v>
      </c>
      <c r="H60" s="122">
        <v>310000</v>
      </c>
      <c r="I60" s="122">
        <v>300000</v>
      </c>
      <c r="J60" s="122">
        <f t="shared" si="2"/>
        <v>1210000</v>
      </c>
    </row>
    <row r="61" spans="1:10" ht="23.25" x14ac:dyDescent="0.45">
      <c r="A61" s="25" t="s">
        <v>635</v>
      </c>
      <c r="B61" s="78"/>
      <c r="C61" s="40"/>
      <c r="D61" s="40" t="s">
        <v>636</v>
      </c>
      <c r="E61" s="79"/>
      <c r="F61" s="123"/>
      <c r="G61" s="122"/>
      <c r="H61" s="122"/>
      <c r="I61" s="122"/>
      <c r="J61" s="122">
        <f t="shared" si="2"/>
        <v>0</v>
      </c>
    </row>
    <row r="62" spans="1:10" ht="23.25" x14ac:dyDescent="0.45">
      <c r="A62" s="25" t="s">
        <v>637</v>
      </c>
      <c r="B62" s="78"/>
      <c r="C62" s="40"/>
      <c r="D62" s="40" t="s">
        <v>638</v>
      </c>
      <c r="E62" s="79"/>
      <c r="F62" s="123"/>
      <c r="G62" s="122"/>
      <c r="H62" s="122"/>
      <c r="I62" s="122"/>
      <c r="J62" s="122">
        <f t="shared" si="2"/>
        <v>0</v>
      </c>
    </row>
    <row r="63" spans="1:10" ht="23.25" x14ac:dyDescent="0.45">
      <c r="A63" s="25" t="s">
        <v>639</v>
      </c>
      <c r="B63" s="78"/>
      <c r="C63" s="40"/>
      <c r="D63" s="40" t="s">
        <v>640</v>
      </c>
      <c r="E63" s="79"/>
      <c r="F63" s="123">
        <v>25000</v>
      </c>
      <c r="G63" s="122">
        <v>72000</v>
      </c>
      <c r="H63" s="122">
        <v>50000</v>
      </c>
      <c r="I63" s="122">
        <v>30000</v>
      </c>
      <c r="J63" s="122">
        <f t="shared" si="2"/>
        <v>177000</v>
      </c>
    </row>
    <row r="64" spans="1:10" ht="23.25" x14ac:dyDescent="0.45">
      <c r="A64" s="25" t="s">
        <v>641</v>
      </c>
      <c r="B64" s="78"/>
      <c r="C64" s="40"/>
      <c r="D64" s="40" t="s">
        <v>642</v>
      </c>
      <c r="E64" s="79"/>
      <c r="F64" s="123">
        <v>50000</v>
      </c>
      <c r="G64" s="122">
        <v>50000</v>
      </c>
      <c r="H64" s="122">
        <v>50000</v>
      </c>
      <c r="I64" s="122">
        <v>50000</v>
      </c>
      <c r="J64" s="122">
        <f t="shared" si="2"/>
        <v>200000</v>
      </c>
    </row>
    <row r="65" spans="1:10" ht="23.25" x14ac:dyDescent="0.45">
      <c r="A65" s="25" t="s">
        <v>643</v>
      </c>
      <c r="B65" s="78"/>
      <c r="C65" s="40"/>
      <c r="D65" s="40" t="s">
        <v>644</v>
      </c>
      <c r="E65" s="79"/>
      <c r="F65" s="123"/>
      <c r="G65" s="122">
        <v>1100000</v>
      </c>
      <c r="H65" s="122">
        <v>1200000</v>
      </c>
      <c r="I65" s="122">
        <v>1200000</v>
      </c>
      <c r="J65" s="122">
        <f t="shared" si="2"/>
        <v>3500000</v>
      </c>
    </row>
    <row r="66" spans="1:10" ht="23.25" x14ac:dyDescent="0.45">
      <c r="A66" s="25" t="s">
        <v>645</v>
      </c>
      <c r="B66" s="78"/>
      <c r="C66" s="40"/>
      <c r="D66" s="40" t="s">
        <v>646</v>
      </c>
      <c r="E66" s="79"/>
      <c r="F66" s="123"/>
      <c r="G66" s="122"/>
      <c r="H66" s="122"/>
      <c r="I66" s="122"/>
      <c r="J66" s="122">
        <f t="shared" si="2"/>
        <v>0</v>
      </c>
    </row>
    <row r="67" spans="1:10" ht="23.25" x14ac:dyDescent="0.45">
      <c r="A67" s="25" t="s">
        <v>647</v>
      </c>
      <c r="B67" s="78"/>
      <c r="C67" s="40"/>
      <c r="D67" s="40" t="s">
        <v>648</v>
      </c>
      <c r="E67" s="79"/>
      <c r="F67" s="123"/>
      <c r="G67" s="122">
        <v>50000</v>
      </c>
      <c r="H67" s="122"/>
      <c r="I67" s="122">
        <v>30000</v>
      </c>
      <c r="J67" s="122">
        <f t="shared" si="2"/>
        <v>80000</v>
      </c>
    </row>
    <row r="68" spans="1:10" ht="23.25" x14ac:dyDescent="0.45">
      <c r="A68" s="25" t="s">
        <v>649</v>
      </c>
      <c r="B68" s="78"/>
      <c r="C68" s="40"/>
      <c r="D68" s="40" t="s">
        <v>650</v>
      </c>
      <c r="E68" s="79"/>
      <c r="F68" s="123">
        <v>100000</v>
      </c>
      <c r="G68" s="122">
        <v>100000</v>
      </c>
      <c r="H68" s="122">
        <v>117000</v>
      </c>
      <c r="I68" s="122">
        <v>108000</v>
      </c>
      <c r="J68" s="176">
        <f t="shared" si="2"/>
        <v>425000</v>
      </c>
    </row>
    <row r="69" spans="1:10" ht="23.25" x14ac:dyDescent="0.45">
      <c r="A69" s="25"/>
      <c r="B69" s="249" t="s">
        <v>651</v>
      </c>
      <c r="C69" s="250"/>
      <c r="D69" s="250"/>
      <c r="E69" s="251"/>
      <c r="F69" s="130">
        <f>SUM(F21:F68)</f>
        <v>19490000</v>
      </c>
      <c r="G69" s="130">
        <f>SUM(G21:G68)</f>
        <v>20378000</v>
      </c>
      <c r="H69" s="130">
        <f>SUM(H21:H68)</f>
        <v>14506000</v>
      </c>
      <c r="I69" s="130">
        <f>SUM(I21:I68)</f>
        <v>15587000</v>
      </c>
      <c r="J69" s="177">
        <f t="shared" si="2"/>
        <v>69961000</v>
      </c>
    </row>
    <row r="70" spans="1:10" ht="23.25" x14ac:dyDescent="0.45">
      <c r="A70" s="30"/>
      <c r="B70" s="99" t="s">
        <v>652</v>
      </c>
      <c r="C70" s="100"/>
      <c r="D70" s="100"/>
      <c r="E70" s="101"/>
      <c r="F70" s="128"/>
      <c r="G70" s="120"/>
      <c r="H70" s="120"/>
      <c r="I70" s="120"/>
      <c r="J70" s="120"/>
    </row>
    <row r="71" spans="1:10" ht="23.25" x14ac:dyDescent="0.45">
      <c r="A71" s="30"/>
      <c r="B71" s="86" t="s">
        <v>653</v>
      </c>
      <c r="C71" s="96"/>
      <c r="D71" s="96"/>
      <c r="E71" s="97"/>
      <c r="F71" s="123"/>
      <c r="G71" s="122"/>
      <c r="H71" s="122"/>
      <c r="I71" s="122"/>
      <c r="J71" s="122"/>
    </row>
    <row r="72" spans="1:10" ht="23.25" x14ac:dyDescent="0.45">
      <c r="A72" s="25" t="s">
        <v>654</v>
      </c>
      <c r="B72" s="78"/>
      <c r="C72" s="40"/>
      <c r="D72" s="102" t="s">
        <v>655</v>
      </c>
      <c r="E72" s="103"/>
      <c r="F72" s="123">
        <v>10000</v>
      </c>
      <c r="G72" s="122">
        <v>7000</v>
      </c>
      <c r="H72" s="122">
        <v>10000</v>
      </c>
      <c r="I72" s="122">
        <v>2000</v>
      </c>
      <c r="J72" s="122">
        <f t="shared" si="2"/>
        <v>29000</v>
      </c>
    </row>
    <row r="73" spans="1:10" ht="23.25" x14ac:dyDescent="0.45">
      <c r="A73" s="25" t="s">
        <v>656</v>
      </c>
      <c r="B73" s="78"/>
      <c r="C73" s="40"/>
      <c r="D73" s="40" t="s">
        <v>657</v>
      </c>
      <c r="E73" s="79"/>
      <c r="F73" s="123"/>
      <c r="G73" s="122"/>
      <c r="H73" s="122"/>
      <c r="I73" s="122"/>
      <c r="J73" s="122">
        <f t="shared" si="2"/>
        <v>0</v>
      </c>
    </row>
    <row r="74" spans="1:10" ht="23.25" x14ac:dyDescent="0.45">
      <c r="A74" s="25" t="s">
        <v>658</v>
      </c>
      <c r="B74" s="78"/>
      <c r="C74" s="40"/>
      <c r="D74" s="40" t="s">
        <v>659</v>
      </c>
      <c r="E74" s="79"/>
      <c r="F74" s="128"/>
      <c r="G74" s="120"/>
      <c r="H74" s="120"/>
      <c r="I74" s="120"/>
      <c r="J74" s="122">
        <f t="shared" si="2"/>
        <v>0</v>
      </c>
    </row>
    <row r="75" spans="1:10" ht="23.25" x14ac:dyDescent="0.45">
      <c r="A75" s="25" t="s">
        <v>660</v>
      </c>
      <c r="B75" s="78"/>
      <c r="C75" s="40"/>
      <c r="D75" s="40" t="s">
        <v>661</v>
      </c>
      <c r="E75" s="79"/>
      <c r="F75" s="128"/>
      <c r="G75" s="120"/>
      <c r="H75" s="120"/>
      <c r="I75" s="120"/>
      <c r="J75" s="122">
        <f t="shared" si="2"/>
        <v>0</v>
      </c>
    </row>
    <row r="76" spans="1:10" ht="23.25" x14ac:dyDescent="0.45">
      <c r="A76" s="25" t="s">
        <v>662</v>
      </c>
      <c r="B76" s="78"/>
      <c r="C76" s="40"/>
      <c r="D76" s="40" t="s">
        <v>663</v>
      </c>
      <c r="E76" s="79"/>
      <c r="F76" s="123"/>
      <c r="G76" s="122"/>
      <c r="H76" s="122"/>
      <c r="I76" s="122"/>
      <c r="J76" s="122">
        <f t="shared" si="2"/>
        <v>0</v>
      </c>
    </row>
    <row r="77" spans="1:10" ht="23.25" x14ac:dyDescent="0.45">
      <c r="A77" s="25" t="s">
        <v>664</v>
      </c>
      <c r="B77" s="78"/>
      <c r="C77" s="40"/>
      <c r="D77" s="40" t="s">
        <v>665</v>
      </c>
      <c r="E77" s="79"/>
      <c r="F77" s="123"/>
      <c r="G77" s="122"/>
      <c r="H77" s="122"/>
      <c r="I77" s="122"/>
      <c r="J77" s="122">
        <f t="shared" si="2"/>
        <v>0</v>
      </c>
    </row>
    <row r="78" spans="1:10" ht="23.25" x14ac:dyDescent="0.45">
      <c r="A78" s="25" t="s">
        <v>666</v>
      </c>
      <c r="B78" s="78"/>
      <c r="C78" s="40"/>
      <c r="D78" s="40" t="s">
        <v>667</v>
      </c>
      <c r="E78" s="79"/>
      <c r="F78" s="123">
        <v>4000</v>
      </c>
      <c r="G78" s="122">
        <v>230000</v>
      </c>
      <c r="H78" s="122">
        <v>4580000</v>
      </c>
      <c r="I78" s="122">
        <v>125000</v>
      </c>
      <c r="J78" s="122">
        <f t="shared" si="2"/>
        <v>4939000</v>
      </c>
    </row>
    <row r="79" spans="1:10" ht="23.25" x14ac:dyDescent="0.45">
      <c r="A79" s="25"/>
      <c r="B79" s="104" t="s">
        <v>668</v>
      </c>
      <c r="C79" s="40"/>
      <c r="D79" s="40"/>
      <c r="E79" s="79"/>
      <c r="F79" s="123"/>
      <c r="G79" s="122"/>
      <c r="H79" s="122"/>
      <c r="I79" s="122"/>
      <c r="J79" s="122"/>
    </row>
    <row r="80" spans="1:10" ht="23.25" x14ac:dyDescent="0.45">
      <c r="A80" s="25"/>
      <c r="B80" s="78"/>
      <c r="C80" s="89" t="s">
        <v>669</v>
      </c>
      <c r="D80" s="40"/>
      <c r="E80" s="79"/>
      <c r="F80" s="131"/>
      <c r="G80" s="122"/>
      <c r="H80" s="122"/>
      <c r="I80" s="122"/>
      <c r="J80" s="122"/>
    </row>
    <row r="81" spans="1:10" ht="23.25" x14ac:dyDescent="0.45">
      <c r="A81" s="25" t="s">
        <v>670</v>
      </c>
      <c r="B81" s="78"/>
      <c r="C81" s="40"/>
      <c r="D81" s="40" t="s">
        <v>671</v>
      </c>
      <c r="E81" s="79"/>
      <c r="F81" s="123"/>
      <c r="G81" s="122"/>
      <c r="H81" s="122"/>
      <c r="I81" s="122"/>
      <c r="J81" s="122">
        <f t="shared" si="2"/>
        <v>0</v>
      </c>
    </row>
    <row r="82" spans="1:10" ht="23.25" x14ac:dyDescent="0.45">
      <c r="A82" s="91" t="s">
        <v>672</v>
      </c>
      <c r="B82" s="92"/>
      <c r="C82" s="93"/>
      <c r="D82" s="93" t="s">
        <v>673</v>
      </c>
      <c r="E82" s="94"/>
      <c r="F82" s="126"/>
      <c r="G82" s="127"/>
      <c r="H82" s="127"/>
      <c r="I82" s="127"/>
      <c r="J82" s="122">
        <f t="shared" si="2"/>
        <v>0</v>
      </c>
    </row>
    <row r="83" spans="1:10" ht="23.25" x14ac:dyDescent="0.45">
      <c r="A83" s="30" t="s">
        <v>674</v>
      </c>
      <c r="B83" s="95"/>
      <c r="C83" s="87"/>
      <c r="D83" s="87" t="s">
        <v>675</v>
      </c>
      <c r="E83" s="88"/>
      <c r="F83" s="128"/>
      <c r="G83" s="120"/>
      <c r="H83" s="120"/>
      <c r="I83" s="120"/>
      <c r="J83" s="122">
        <f t="shared" si="2"/>
        <v>0</v>
      </c>
    </row>
    <row r="84" spans="1:10" ht="23.25" x14ac:dyDescent="0.45">
      <c r="A84" s="25" t="s">
        <v>676</v>
      </c>
      <c r="B84" s="78"/>
      <c r="C84" s="40"/>
      <c r="D84" s="40" t="s">
        <v>677</v>
      </c>
      <c r="E84" s="79"/>
      <c r="F84" s="123">
        <v>6000</v>
      </c>
      <c r="G84" s="122">
        <v>7000</v>
      </c>
      <c r="H84" s="122">
        <v>5000</v>
      </c>
      <c r="I84" s="122">
        <v>5000</v>
      </c>
      <c r="J84" s="122">
        <f t="shared" si="2"/>
        <v>23000</v>
      </c>
    </row>
    <row r="85" spans="1:10" ht="23.25" x14ac:dyDescent="0.45">
      <c r="A85" s="25" t="s">
        <v>678</v>
      </c>
      <c r="B85" s="78"/>
      <c r="C85" s="40"/>
      <c r="D85" s="40" t="s">
        <v>679</v>
      </c>
      <c r="E85" s="79"/>
      <c r="F85" s="123"/>
      <c r="G85" s="122"/>
      <c r="H85" s="122"/>
      <c r="I85" s="122"/>
      <c r="J85" s="122">
        <f t="shared" si="2"/>
        <v>0</v>
      </c>
    </row>
    <row r="86" spans="1:10" ht="23.25" x14ac:dyDescent="0.45">
      <c r="A86" s="25" t="s">
        <v>680</v>
      </c>
      <c r="B86" s="78"/>
      <c r="C86" s="40"/>
      <c r="D86" s="40" t="s">
        <v>681</v>
      </c>
      <c r="E86" s="79"/>
      <c r="F86" s="123"/>
      <c r="G86" s="122"/>
      <c r="H86" s="122"/>
      <c r="I86" s="122"/>
      <c r="J86" s="122">
        <f t="shared" ref="J86:J115" si="3">SUM(F86:I86)</f>
        <v>0</v>
      </c>
    </row>
    <row r="87" spans="1:10" ht="23.25" x14ac:dyDescent="0.45">
      <c r="A87" s="25" t="s">
        <v>682</v>
      </c>
      <c r="B87" s="78"/>
      <c r="C87" s="40"/>
      <c r="D87" s="40" t="s">
        <v>683</v>
      </c>
      <c r="E87" s="79"/>
      <c r="F87" s="123"/>
      <c r="G87" s="122"/>
      <c r="H87" s="122"/>
      <c r="I87" s="122"/>
      <c r="J87" s="122">
        <f t="shared" si="3"/>
        <v>0</v>
      </c>
    </row>
    <row r="88" spans="1:10" ht="23.25" x14ac:dyDescent="0.45">
      <c r="A88" s="25" t="s">
        <v>684</v>
      </c>
      <c r="B88" s="78"/>
      <c r="C88" s="40"/>
      <c r="D88" s="40" t="s">
        <v>685</v>
      </c>
      <c r="E88" s="79"/>
      <c r="F88" s="123">
        <v>30000</v>
      </c>
      <c r="G88" s="122">
        <v>5000</v>
      </c>
      <c r="H88" s="122">
        <v>5000</v>
      </c>
      <c r="I88" s="122">
        <v>25000</v>
      </c>
      <c r="J88" s="122">
        <f t="shared" si="3"/>
        <v>65000</v>
      </c>
    </row>
    <row r="89" spans="1:10" ht="23.25" x14ac:dyDescent="0.45">
      <c r="A89" s="25"/>
      <c r="B89" s="104" t="s">
        <v>686</v>
      </c>
      <c r="C89" s="40"/>
      <c r="D89" s="40"/>
      <c r="E89" s="79"/>
      <c r="F89" s="123"/>
      <c r="G89" s="122"/>
      <c r="H89" s="122"/>
      <c r="I89" s="122"/>
      <c r="J89" s="122"/>
    </row>
    <row r="90" spans="1:10" ht="23.25" x14ac:dyDescent="0.45">
      <c r="A90" s="25" t="s">
        <v>687</v>
      </c>
      <c r="B90" s="78"/>
      <c r="C90" s="40"/>
      <c r="D90" s="102" t="s">
        <v>688</v>
      </c>
      <c r="E90" s="103"/>
      <c r="F90" s="123"/>
      <c r="G90" s="122"/>
      <c r="H90" s="122"/>
      <c r="I90" s="122"/>
      <c r="J90" s="122">
        <f t="shared" si="3"/>
        <v>0</v>
      </c>
    </row>
    <row r="91" spans="1:10" ht="23.25" x14ac:dyDescent="0.45">
      <c r="A91" s="25"/>
      <c r="B91" s="78"/>
      <c r="C91" s="89" t="s">
        <v>689</v>
      </c>
      <c r="D91" s="40"/>
      <c r="E91" s="79"/>
      <c r="F91" s="123"/>
      <c r="G91" s="122"/>
      <c r="H91" s="122"/>
      <c r="I91" s="122"/>
      <c r="J91" s="122"/>
    </row>
    <row r="92" spans="1:10" ht="23.25" x14ac:dyDescent="0.45">
      <c r="A92" s="25" t="s">
        <v>690</v>
      </c>
      <c r="B92" s="78"/>
      <c r="C92" s="40"/>
      <c r="D92" s="102" t="s">
        <v>691</v>
      </c>
      <c r="E92" s="79"/>
      <c r="F92" s="123">
        <v>400000</v>
      </c>
      <c r="G92" s="122">
        <v>25000</v>
      </c>
      <c r="H92" s="122">
        <v>25000</v>
      </c>
      <c r="I92" s="122">
        <v>25000</v>
      </c>
      <c r="J92" s="122">
        <f t="shared" si="3"/>
        <v>475000</v>
      </c>
    </row>
    <row r="93" spans="1:10" ht="23.25" x14ac:dyDescent="0.45">
      <c r="A93" s="25" t="s">
        <v>692</v>
      </c>
      <c r="B93" s="78"/>
      <c r="C93" s="40"/>
      <c r="D93" s="40" t="s">
        <v>693</v>
      </c>
      <c r="E93" s="79"/>
      <c r="F93" s="123"/>
      <c r="G93" s="122"/>
      <c r="H93" s="122"/>
      <c r="I93" s="122"/>
      <c r="J93" s="122">
        <f t="shared" si="3"/>
        <v>0</v>
      </c>
    </row>
    <row r="94" spans="1:10" ht="23.25" x14ac:dyDescent="0.45">
      <c r="A94" s="25" t="s">
        <v>694</v>
      </c>
      <c r="B94" s="78"/>
      <c r="C94" s="40"/>
      <c r="D94" s="40" t="s">
        <v>695</v>
      </c>
      <c r="E94" s="79"/>
      <c r="F94" s="123"/>
      <c r="G94" s="122"/>
      <c r="H94" s="122"/>
      <c r="I94" s="122"/>
      <c r="J94" s="122">
        <f t="shared" si="3"/>
        <v>0</v>
      </c>
    </row>
    <row r="95" spans="1:10" ht="23.25" x14ac:dyDescent="0.45">
      <c r="A95" s="25"/>
      <c r="B95" s="78"/>
      <c r="C95" s="89" t="s">
        <v>696</v>
      </c>
      <c r="D95" s="40"/>
      <c r="E95" s="79"/>
      <c r="F95" s="123"/>
      <c r="G95" s="122"/>
      <c r="H95" s="122"/>
      <c r="I95" s="122"/>
      <c r="J95" s="122"/>
    </row>
    <row r="96" spans="1:10" ht="23.25" x14ac:dyDescent="0.45">
      <c r="A96" s="25" t="s">
        <v>697</v>
      </c>
      <c r="B96" s="78"/>
      <c r="C96" s="40"/>
      <c r="D96" s="40" t="s">
        <v>698</v>
      </c>
      <c r="E96" s="79"/>
      <c r="F96" s="123">
        <v>356000</v>
      </c>
      <c r="G96" s="202">
        <v>200000</v>
      </c>
      <c r="H96" s="122">
        <v>148000</v>
      </c>
      <c r="I96" s="122">
        <v>353000</v>
      </c>
      <c r="J96" s="122">
        <f t="shared" si="3"/>
        <v>1057000</v>
      </c>
    </row>
    <row r="97" spans="1:10" ht="23.25" x14ac:dyDescent="0.45">
      <c r="A97" s="25" t="s">
        <v>699</v>
      </c>
      <c r="B97" s="78"/>
      <c r="C97" s="40"/>
      <c r="D97" s="40" t="s">
        <v>700</v>
      </c>
      <c r="E97" s="79"/>
      <c r="F97" s="123"/>
      <c r="G97" s="122"/>
      <c r="H97" s="122"/>
      <c r="I97" s="122"/>
      <c r="J97" s="122">
        <f t="shared" si="3"/>
        <v>0</v>
      </c>
    </row>
    <row r="98" spans="1:10" ht="23.25" x14ac:dyDescent="0.45">
      <c r="A98" s="25" t="s">
        <v>701</v>
      </c>
      <c r="B98" s="78"/>
      <c r="C98" s="40"/>
      <c r="D98" s="40" t="s">
        <v>702</v>
      </c>
      <c r="E98" s="79"/>
      <c r="F98" s="123"/>
      <c r="G98" s="122"/>
      <c r="H98" s="122"/>
      <c r="I98" s="122"/>
      <c r="J98" s="122">
        <f t="shared" si="3"/>
        <v>0</v>
      </c>
    </row>
    <row r="99" spans="1:10" ht="23.25" x14ac:dyDescent="0.45">
      <c r="A99" s="25" t="s">
        <v>703</v>
      </c>
      <c r="B99" s="78"/>
      <c r="C99" s="40"/>
      <c r="D99" s="40" t="s">
        <v>704</v>
      </c>
      <c r="E99" s="79"/>
      <c r="F99" s="123"/>
      <c r="G99" s="122"/>
      <c r="H99" s="122"/>
      <c r="I99" s="122"/>
      <c r="J99" s="122">
        <f t="shared" si="3"/>
        <v>0</v>
      </c>
    </row>
    <row r="100" spans="1:10" ht="23.25" x14ac:dyDescent="0.45">
      <c r="A100" s="25"/>
      <c r="B100" s="104" t="s">
        <v>705</v>
      </c>
      <c r="C100" s="89"/>
      <c r="D100" s="89"/>
      <c r="E100" s="90"/>
      <c r="F100" s="123"/>
      <c r="G100" s="122"/>
      <c r="H100" s="122"/>
      <c r="I100" s="122"/>
      <c r="J100" s="122"/>
    </row>
    <row r="101" spans="1:10" ht="23.25" x14ac:dyDescent="0.45">
      <c r="A101" s="25" t="s">
        <v>706</v>
      </c>
      <c r="B101" s="78"/>
      <c r="C101" s="40"/>
      <c r="D101" s="40" t="s">
        <v>707</v>
      </c>
      <c r="E101" s="79"/>
      <c r="F101" s="123"/>
      <c r="G101" s="122"/>
      <c r="H101" s="122"/>
      <c r="I101" s="122"/>
      <c r="J101" s="122">
        <f t="shared" si="3"/>
        <v>0</v>
      </c>
    </row>
    <row r="102" spans="1:10" ht="23.25" x14ac:dyDescent="0.45">
      <c r="A102" s="25" t="s">
        <v>708</v>
      </c>
      <c r="B102" s="78"/>
      <c r="C102" s="40"/>
      <c r="D102" s="40" t="s">
        <v>709</v>
      </c>
      <c r="E102" s="79"/>
      <c r="F102" s="123">
        <v>40000</v>
      </c>
      <c r="G102" s="122">
        <v>25000</v>
      </c>
      <c r="H102" s="122">
        <v>25000</v>
      </c>
      <c r="I102" s="122">
        <v>25000</v>
      </c>
      <c r="J102" s="122">
        <f t="shared" si="3"/>
        <v>115000</v>
      </c>
    </row>
    <row r="103" spans="1:10" ht="23.25" x14ac:dyDescent="0.45">
      <c r="A103" s="25" t="s">
        <v>710</v>
      </c>
      <c r="B103" s="78"/>
      <c r="C103" s="40"/>
      <c r="D103" s="40" t="s">
        <v>711</v>
      </c>
      <c r="E103" s="79"/>
      <c r="F103" s="132"/>
      <c r="G103" s="122"/>
      <c r="H103" s="122"/>
      <c r="I103" s="122"/>
      <c r="J103" s="122">
        <f t="shared" si="3"/>
        <v>0</v>
      </c>
    </row>
    <row r="104" spans="1:10" ht="23.25" x14ac:dyDescent="0.45">
      <c r="A104" s="25" t="s">
        <v>712</v>
      </c>
      <c r="B104" s="78"/>
      <c r="C104" s="40"/>
      <c r="D104" s="40" t="s">
        <v>713</v>
      </c>
      <c r="E104" s="79"/>
      <c r="F104" s="132"/>
      <c r="G104" s="122"/>
      <c r="H104" s="122"/>
      <c r="I104" s="122"/>
      <c r="J104" s="122">
        <f t="shared" si="3"/>
        <v>0</v>
      </c>
    </row>
    <row r="105" spans="1:10" ht="23.25" x14ac:dyDescent="0.45">
      <c r="A105" s="25" t="s">
        <v>714</v>
      </c>
      <c r="B105" s="78"/>
      <c r="C105" s="40"/>
      <c r="D105" s="40" t="s">
        <v>715</v>
      </c>
      <c r="E105" s="79"/>
      <c r="F105" s="132"/>
      <c r="G105" s="122"/>
      <c r="H105" s="122"/>
      <c r="I105" s="122"/>
      <c r="J105" s="122">
        <f t="shared" si="3"/>
        <v>0</v>
      </c>
    </row>
    <row r="106" spans="1:10" ht="23.25" x14ac:dyDescent="0.45">
      <c r="A106" s="25" t="s">
        <v>716</v>
      </c>
      <c r="B106" s="78"/>
      <c r="C106" s="40"/>
      <c r="D106" s="40" t="s">
        <v>717</v>
      </c>
      <c r="E106" s="79"/>
      <c r="F106" s="132"/>
      <c r="G106" s="122"/>
      <c r="H106" s="122"/>
      <c r="I106" s="122"/>
      <c r="J106" s="122">
        <f t="shared" si="3"/>
        <v>0</v>
      </c>
    </row>
    <row r="107" spans="1:10" ht="23.25" x14ac:dyDescent="0.45">
      <c r="A107" s="91" t="s">
        <v>718</v>
      </c>
      <c r="B107" s="92"/>
      <c r="C107" s="93"/>
      <c r="D107" s="93" t="s">
        <v>719</v>
      </c>
      <c r="E107" s="94"/>
      <c r="F107" s="133">
        <v>200000</v>
      </c>
      <c r="G107" s="127">
        <v>120000</v>
      </c>
      <c r="H107" s="127">
        <v>65000</v>
      </c>
      <c r="I107" s="127">
        <v>65000</v>
      </c>
      <c r="J107" s="122">
        <f t="shared" si="3"/>
        <v>450000</v>
      </c>
    </row>
    <row r="108" spans="1:10" ht="23.25" x14ac:dyDescent="0.45">
      <c r="A108" s="105" t="s">
        <v>720</v>
      </c>
      <c r="B108" s="80"/>
      <c r="C108" s="81"/>
      <c r="D108" s="81" t="s">
        <v>721</v>
      </c>
      <c r="E108" s="82"/>
      <c r="F108" s="134"/>
      <c r="G108" s="120"/>
      <c r="H108" s="120"/>
      <c r="I108" s="120"/>
      <c r="J108" s="122">
        <f t="shared" si="3"/>
        <v>0</v>
      </c>
    </row>
    <row r="109" spans="1:10" ht="23.25" x14ac:dyDescent="0.45">
      <c r="A109" s="37" t="s">
        <v>722</v>
      </c>
      <c r="B109" s="83"/>
      <c r="C109" s="84"/>
      <c r="D109" s="84" t="s">
        <v>723</v>
      </c>
      <c r="E109" s="85"/>
      <c r="F109" s="132"/>
      <c r="G109" s="122"/>
      <c r="H109" s="122"/>
      <c r="I109" s="122"/>
      <c r="J109" s="122">
        <f t="shared" si="3"/>
        <v>0</v>
      </c>
    </row>
    <row r="110" spans="1:10" ht="23.25" x14ac:dyDescent="0.45">
      <c r="A110" s="37" t="s">
        <v>724</v>
      </c>
      <c r="B110" s="83"/>
      <c r="C110" s="84"/>
      <c r="D110" s="84" t="s">
        <v>725</v>
      </c>
      <c r="E110" s="85"/>
      <c r="F110" s="132"/>
      <c r="G110" s="122"/>
      <c r="H110" s="122"/>
      <c r="I110" s="122"/>
      <c r="J110" s="122">
        <f t="shared" si="3"/>
        <v>0</v>
      </c>
    </row>
    <row r="111" spans="1:10" ht="23.25" x14ac:dyDescent="0.45">
      <c r="A111" s="37" t="s">
        <v>726</v>
      </c>
      <c r="B111" s="83"/>
      <c r="C111" s="84"/>
      <c r="D111" s="84" t="s">
        <v>727</v>
      </c>
      <c r="E111" s="85"/>
      <c r="F111" s="132"/>
      <c r="G111" s="122"/>
      <c r="H111" s="122"/>
      <c r="I111" s="122"/>
      <c r="J111" s="122">
        <f t="shared" si="3"/>
        <v>0</v>
      </c>
    </row>
    <row r="112" spans="1:10" ht="23.25" x14ac:dyDescent="0.45">
      <c r="A112" s="37" t="s">
        <v>728</v>
      </c>
      <c r="B112" s="83"/>
      <c r="C112" s="84"/>
      <c r="D112" s="84" t="s">
        <v>729</v>
      </c>
      <c r="E112" s="85"/>
      <c r="F112" s="132"/>
      <c r="G112" s="122"/>
      <c r="H112" s="122"/>
      <c r="I112" s="122"/>
      <c r="J112" s="122">
        <f t="shared" si="3"/>
        <v>0</v>
      </c>
    </row>
    <row r="113" spans="1:10" ht="23.25" x14ac:dyDescent="0.45">
      <c r="A113" s="37" t="s">
        <v>730</v>
      </c>
      <c r="B113" s="83"/>
      <c r="C113" s="84"/>
      <c r="D113" s="84" t="s">
        <v>731</v>
      </c>
      <c r="E113" s="85"/>
      <c r="F113" s="132"/>
      <c r="G113" s="122"/>
      <c r="H113" s="122"/>
      <c r="I113" s="122"/>
      <c r="J113" s="122">
        <f t="shared" si="3"/>
        <v>0</v>
      </c>
    </row>
    <row r="114" spans="1:10" ht="23.25" x14ac:dyDescent="0.45">
      <c r="A114" s="37" t="s">
        <v>732</v>
      </c>
      <c r="B114" s="83"/>
      <c r="C114" s="84"/>
      <c r="D114" s="84" t="s">
        <v>733</v>
      </c>
      <c r="E114" s="85"/>
      <c r="F114" s="132"/>
      <c r="G114" s="122"/>
      <c r="H114" s="122"/>
      <c r="I114" s="122"/>
      <c r="J114" s="122">
        <f t="shared" si="3"/>
        <v>0</v>
      </c>
    </row>
    <row r="115" spans="1:10" ht="23.25" x14ac:dyDescent="0.45">
      <c r="A115" s="37" t="s">
        <v>734</v>
      </c>
      <c r="B115" s="92"/>
      <c r="C115" s="93"/>
      <c r="D115" s="106" t="s">
        <v>705</v>
      </c>
      <c r="E115" s="107"/>
      <c r="F115" s="135">
        <v>100000</v>
      </c>
      <c r="G115" s="136">
        <v>100000</v>
      </c>
      <c r="H115" s="136">
        <v>55000</v>
      </c>
      <c r="I115" s="136">
        <v>30000</v>
      </c>
      <c r="J115" s="122">
        <f t="shared" si="3"/>
        <v>285000</v>
      </c>
    </row>
    <row r="116" spans="1:10" ht="23.25" x14ac:dyDescent="0.5">
      <c r="A116" s="108"/>
      <c r="B116" s="252" t="s">
        <v>735</v>
      </c>
      <c r="C116" s="253"/>
      <c r="D116" s="253"/>
      <c r="E116" s="254"/>
      <c r="F116" s="137">
        <f>SUM(F72:F115)</f>
        <v>1146000</v>
      </c>
      <c r="G116" s="137">
        <f>SUM(G72:G115)</f>
        <v>719000</v>
      </c>
      <c r="H116" s="137">
        <f>SUM(H72:H115)</f>
        <v>4918000</v>
      </c>
      <c r="I116" s="137">
        <f>SUM(I72:I115)</f>
        <v>655000</v>
      </c>
      <c r="J116" s="137">
        <f>SUM(J72:J115)</f>
        <v>7438000</v>
      </c>
    </row>
    <row r="117" spans="1:10" ht="23.25" x14ac:dyDescent="0.5">
      <c r="A117" s="109"/>
      <c r="B117" s="252" t="s">
        <v>736</v>
      </c>
      <c r="C117" s="253"/>
      <c r="D117" s="253"/>
      <c r="E117" s="254"/>
      <c r="F117" s="137">
        <f>F18+F69+F116</f>
        <v>345725000</v>
      </c>
      <c r="G117" s="137">
        <f>G18+G69+G116</f>
        <v>384940000</v>
      </c>
      <c r="H117" s="137">
        <f>H18+H69+H116</f>
        <v>542249000</v>
      </c>
      <c r="I117" s="137">
        <f>I18+I69+I116</f>
        <v>269986000</v>
      </c>
      <c r="J117" s="137">
        <f>J18+J69+J116</f>
        <v>1542900000</v>
      </c>
    </row>
    <row r="118" spans="1:10" x14ac:dyDescent="0.45">
      <c r="F118" s="110"/>
    </row>
  </sheetData>
  <mergeCells count="15">
    <mergeCell ref="B69:E69"/>
    <mergeCell ref="B116:E116"/>
    <mergeCell ref="B117:E117"/>
    <mergeCell ref="M13:N13"/>
    <mergeCell ref="M14:N14"/>
    <mergeCell ref="N16:O16"/>
    <mergeCell ref="C53:E53"/>
    <mergeCell ref="P17:P18"/>
    <mergeCell ref="Q17:Q18"/>
    <mergeCell ref="R17:R18"/>
    <mergeCell ref="A1:I1"/>
    <mergeCell ref="A2:I2"/>
    <mergeCell ref="B6:E6"/>
    <mergeCell ref="B7:E7"/>
    <mergeCell ref="B18:E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1"/>
  <sheetViews>
    <sheetView zoomScale="75" zoomScaleNormal="75" workbookViewId="0">
      <selection activeCell="M16" sqref="M16"/>
    </sheetView>
  </sheetViews>
  <sheetFormatPr defaultRowHeight="24" x14ac:dyDescent="0.55000000000000004"/>
  <cols>
    <col min="1" max="1" width="13.375" style="1" customWidth="1"/>
    <col min="2" max="2" width="4.375" style="1" customWidth="1"/>
    <col min="3" max="3" width="3.25" style="1" customWidth="1"/>
    <col min="4" max="4" width="9" style="1"/>
    <col min="5" max="5" width="23.25" style="1" customWidth="1"/>
    <col min="6" max="6" width="15.75" style="1" bestFit="1" customWidth="1"/>
    <col min="7" max="7" width="18.125" style="1" customWidth="1"/>
    <col min="8" max="8" width="17.125" style="1" customWidth="1"/>
    <col min="9" max="9" width="15.875" style="1" customWidth="1"/>
    <col min="10" max="10" width="15.25" style="1" customWidth="1"/>
    <col min="11" max="11" width="18" style="1" customWidth="1"/>
    <col min="12" max="13" width="14.625" style="1" customWidth="1"/>
    <col min="14" max="14" width="14.75" style="1" bestFit="1" customWidth="1"/>
    <col min="15" max="18" width="13.75" style="1" bestFit="1" customWidth="1"/>
    <col min="19" max="19" width="14.75" style="1" bestFit="1" customWidth="1"/>
    <col min="20" max="20" width="13.75" style="1" bestFit="1" customWidth="1"/>
    <col min="21" max="21" width="17" style="1" customWidth="1"/>
    <col min="22" max="22" width="19.25" style="1" customWidth="1"/>
    <col min="23" max="23" width="14.75" style="1" bestFit="1" customWidth="1"/>
    <col min="24" max="24" width="14.5" style="1" customWidth="1"/>
    <col min="25" max="25" width="13.875" style="1" customWidth="1"/>
    <col min="26" max="26" width="14.375" style="1" customWidth="1"/>
    <col min="27" max="27" width="14.75" style="1" customWidth="1"/>
    <col min="28" max="28" width="15.125" style="1" bestFit="1" customWidth="1"/>
    <col min="29" max="29" width="12.625" style="1" bestFit="1" customWidth="1"/>
    <col min="30" max="31" width="15.125" style="1" bestFit="1" customWidth="1"/>
    <col min="32" max="32" width="27.125" style="1" bestFit="1" customWidth="1"/>
    <col min="33" max="33" width="3.125" style="1" customWidth="1"/>
    <col min="34" max="34" width="5.875" style="1" customWidth="1"/>
    <col min="35" max="35" width="40.375" style="1" customWidth="1"/>
    <col min="36" max="37" width="11.625" style="1" bestFit="1" customWidth="1"/>
    <col min="38" max="38" width="4.25" style="1" customWidth="1"/>
    <col min="39" max="39" width="16.25" style="1" bestFit="1" customWidth="1"/>
    <col min="40" max="40" width="16.625" style="1" bestFit="1" customWidth="1"/>
    <col min="41" max="41" width="16.25" style="1" bestFit="1" customWidth="1"/>
    <col min="42" max="250" width="9" style="1"/>
    <col min="251" max="251" width="13.375" style="1" customWidth="1"/>
    <col min="252" max="252" width="4.375" style="1" customWidth="1"/>
    <col min="253" max="253" width="3.25" style="1" customWidth="1"/>
    <col min="254" max="254" width="9" style="1"/>
    <col min="255" max="255" width="35.125" style="1" customWidth="1"/>
    <col min="256" max="256" width="15.625" style="1" customWidth="1"/>
    <col min="257" max="257" width="15.75" style="1" customWidth="1"/>
    <col min="258" max="258" width="16.375" style="1" customWidth="1"/>
    <col min="259" max="259" width="16.25" style="1" customWidth="1"/>
    <col min="260" max="260" width="33.5" style="1" customWidth="1"/>
    <col min="261" max="506" width="9" style="1"/>
    <col min="507" max="507" width="13.375" style="1" customWidth="1"/>
    <col min="508" max="508" width="4.375" style="1" customWidth="1"/>
    <col min="509" max="509" width="3.25" style="1" customWidth="1"/>
    <col min="510" max="510" width="9" style="1"/>
    <col min="511" max="511" width="35.125" style="1" customWidth="1"/>
    <col min="512" max="512" width="15.625" style="1" customWidth="1"/>
    <col min="513" max="513" width="15.75" style="1" customWidth="1"/>
    <col min="514" max="514" width="16.375" style="1" customWidth="1"/>
    <col min="515" max="515" width="16.25" style="1" customWidth="1"/>
    <col min="516" max="516" width="33.5" style="1" customWidth="1"/>
    <col min="517" max="762" width="9" style="1"/>
    <col min="763" max="763" width="13.375" style="1" customWidth="1"/>
    <col min="764" max="764" width="4.375" style="1" customWidth="1"/>
    <col min="765" max="765" width="3.25" style="1" customWidth="1"/>
    <col min="766" max="766" width="9" style="1"/>
    <col min="767" max="767" width="35.125" style="1" customWidth="1"/>
    <col min="768" max="768" width="15.625" style="1" customWidth="1"/>
    <col min="769" max="769" width="15.75" style="1" customWidth="1"/>
    <col min="770" max="770" width="16.375" style="1" customWidth="1"/>
    <col min="771" max="771" width="16.25" style="1" customWidth="1"/>
    <col min="772" max="772" width="33.5" style="1" customWidth="1"/>
    <col min="773" max="1018" width="9" style="1"/>
    <col min="1019" max="1019" width="13.375" style="1" customWidth="1"/>
    <col min="1020" max="1020" width="4.375" style="1" customWidth="1"/>
    <col min="1021" max="1021" width="3.25" style="1" customWidth="1"/>
    <col min="1022" max="1022" width="9" style="1"/>
    <col min="1023" max="1023" width="35.125" style="1" customWidth="1"/>
    <col min="1024" max="1024" width="15.625" style="1" customWidth="1"/>
    <col min="1025" max="1025" width="15.75" style="1" customWidth="1"/>
    <col min="1026" max="1026" width="16.375" style="1" customWidth="1"/>
    <col min="1027" max="1027" width="16.25" style="1" customWidth="1"/>
    <col min="1028" max="1028" width="33.5" style="1" customWidth="1"/>
    <col min="1029" max="1274" width="9" style="1"/>
    <col min="1275" max="1275" width="13.375" style="1" customWidth="1"/>
    <col min="1276" max="1276" width="4.375" style="1" customWidth="1"/>
    <col min="1277" max="1277" width="3.25" style="1" customWidth="1"/>
    <col min="1278" max="1278" width="9" style="1"/>
    <col min="1279" max="1279" width="35.125" style="1" customWidth="1"/>
    <col min="1280" max="1280" width="15.625" style="1" customWidth="1"/>
    <col min="1281" max="1281" width="15.75" style="1" customWidth="1"/>
    <col min="1282" max="1282" width="16.375" style="1" customWidth="1"/>
    <col min="1283" max="1283" width="16.25" style="1" customWidth="1"/>
    <col min="1284" max="1284" width="33.5" style="1" customWidth="1"/>
    <col min="1285" max="1530" width="9" style="1"/>
    <col min="1531" max="1531" width="13.375" style="1" customWidth="1"/>
    <col min="1532" max="1532" width="4.375" style="1" customWidth="1"/>
    <col min="1533" max="1533" width="3.25" style="1" customWidth="1"/>
    <col min="1534" max="1534" width="9" style="1"/>
    <col min="1535" max="1535" width="35.125" style="1" customWidth="1"/>
    <col min="1536" max="1536" width="15.625" style="1" customWidth="1"/>
    <col min="1537" max="1537" width="15.75" style="1" customWidth="1"/>
    <col min="1538" max="1538" width="16.375" style="1" customWidth="1"/>
    <col min="1539" max="1539" width="16.25" style="1" customWidth="1"/>
    <col min="1540" max="1540" width="33.5" style="1" customWidth="1"/>
    <col min="1541" max="1786" width="9" style="1"/>
    <col min="1787" max="1787" width="13.375" style="1" customWidth="1"/>
    <col min="1788" max="1788" width="4.375" style="1" customWidth="1"/>
    <col min="1789" max="1789" width="3.25" style="1" customWidth="1"/>
    <col min="1790" max="1790" width="9" style="1"/>
    <col min="1791" max="1791" width="35.125" style="1" customWidth="1"/>
    <col min="1792" max="1792" width="15.625" style="1" customWidth="1"/>
    <col min="1793" max="1793" width="15.75" style="1" customWidth="1"/>
    <col min="1794" max="1794" width="16.375" style="1" customWidth="1"/>
    <col min="1795" max="1795" width="16.25" style="1" customWidth="1"/>
    <col min="1796" max="1796" width="33.5" style="1" customWidth="1"/>
    <col min="1797" max="2042" width="9" style="1"/>
    <col min="2043" max="2043" width="13.375" style="1" customWidth="1"/>
    <col min="2044" max="2044" width="4.375" style="1" customWidth="1"/>
    <col min="2045" max="2045" width="3.25" style="1" customWidth="1"/>
    <col min="2046" max="2046" width="9" style="1"/>
    <col min="2047" max="2047" width="35.125" style="1" customWidth="1"/>
    <col min="2048" max="2048" width="15.625" style="1" customWidth="1"/>
    <col min="2049" max="2049" width="15.75" style="1" customWidth="1"/>
    <col min="2050" max="2050" width="16.375" style="1" customWidth="1"/>
    <col min="2051" max="2051" width="16.25" style="1" customWidth="1"/>
    <col min="2052" max="2052" width="33.5" style="1" customWidth="1"/>
    <col min="2053" max="2298" width="9" style="1"/>
    <col min="2299" max="2299" width="13.375" style="1" customWidth="1"/>
    <col min="2300" max="2300" width="4.375" style="1" customWidth="1"/>
    <col min="2301" max="2301" width="3.25" style="1" customWidth="1"/>
    <col min="2302" max="2302" width="9" style="1"/>
    <col min="2303" max="2303" width="35.125" style="1" customWidth="1"/>
    <col min="2304" max="2304" width="15.625" style="1" customWidth="1"/>
    <col min="2305" max="2305" width="15.75" style="1" customWidth="1"/>
    <col min="2306" max="2306" width="16.375" style="1" customWidth="1"/>
    <col min="2307" max="2307" width="16.25" style="1" customWidth="1"/>
    <col min="2308" max="2308" width="33.5" style="1" customWidth="1"/>
    <col min="2309" max="2554" width="9" style="1"/>
    <col min="2555" max="2555" width="13.375" style="1" customWidth="1"/>
    <col min="2556" max="2556" width="4.375" style="1" customWidth="1"/>
    <col min="2557" max="2557" width="3.25" style="1" customWidth="1"/>
    <col min="2558" max="2558" width="9" style="1"/>
    <col min="2559" max="2559" width="35.125" style="1" customWidth="1"/>
    <col min="2560" max="2560" width="15.625" style="1" customWidth="1"/>
    <col min="2561" max="2561" width="15.75" style="1" customWidth="1"/>
    <col min="2562" max="2562" width="16.375" style="1" customWidth="1"/>
    <col min="2563" max="2563" width="16.25" style="1" customWidth="1"/>
    <col min="2564" max="2564" width="33.5" style="1" customWidth="1"/>
    <col min="2565" max="2810" width="9" style="1"/>
    <col min="2811" max="2811" width="13.375" style="1" customWidth="1"/>
    <col min="2812" max="2812" width="4.375" style="1" customWidth="1"/>
    <col min="2813" max="2813" width="3.25" style="1" customWidth="1"/>
    <col min="2814" max="2814" width="9" style="1"/>
    <col min="2815" max="2815" width="35.125" style="1" customWidth="1"/>
    <col min="2816" max="2816" width="15.625" style="1" customWidth="1"/>
    <col min="2817" max="2817" width="15.75" style="1" customWidth="1"/>
    <col min="2818" max="2818" width="16.375" style="1" customWidth="1"/>
    <col min="2819" max="2819" width="16.25" style="1" customWidth="1"/>
    <col min="2820" max="2820" width="33.5" style="1" customWidth="1"/>
    <col min="2821" max="3066" width="9" style="1"/>
    <col min="3067" max="3067" width="13.375" style="1" customWidth="1"/>
    <col min="3068" max="3068" width="4.375" style="1" customWidth="1"/>
    <col min="3069" max="3069" width="3.25" style="1" customWidth="1"/>
    <col min="3070" max="3070" width="9" style="1"/>
    <col min="3071" max="3071" width="35.125" style="1" customWidth="1"/>
    <col min="3072" max="3072" width="15.625" style="1" customWidth="1"/>
    <col min="3073" max="3073" width="15.75" style="1" customWidth="1"/>
    <col min="3074" max="3074" width="16.375" style="1" customWidth="1"/>
    <col min="3075" max="3075" width="16.25" style="1" customWidth="1"/>
    <col min="3076" max="3076" width="33.5" style="1" customWidth="1"/>
    <col min="3077" max="3322" width="9" style="1"/>
    <col min="3323" max="3323" width="13.375" style="1" customWidth="1"/>
    <col min="3324" max="3324" width="4.375" style="1" customWidth="1"/>
    <col min="3325" max="3325" width="3.25" style="1" customWidth="1"/>
    <col min="3326" max="3326" width="9" style="1"/>
    <col min="3327" max="3327" width="35.125" style="1" customWidth="1"/>
    <col min="3328" max="3328" width="15.625" style="1" customWidth="1"/>
    <col min="3329" max="3329" width="15.75" style="1" customWidth="1"/>
    <col min="3330" max="3330" width="16.375" style="1" customWidth="1"/>
    <col min="3331" max="3331" width="16.25" style="1" customWidth="1"/>
    <col min="3332" max="3332" width="33.5" style="1" customWidth="1"/>
    <col min="3333" max="3578" width="9" style="1"/>
    <col min="3579" max="3579" width="13.375" style="1" customWidth="1"/>
    <col min="3580" max="3580" width="4.375" style="1" customWidth="1"/>
    <col min="3581" max="3581" width="3.25" style="1" customWidth="1"/>
    <col min="3582" max="3582" width="9" style="1"/>
    <col min="3583" max="3583" width="35.125" style="1" customWidth="1"/>
    <col min="3584" max="3584" width="15.625" style="1" customWidth="1"/>
    <col min="3585" max="3585" width="15.75" style="1" customWidth="1"/>
    <col min="3586" max="3586" width="16.375" style="1" customWidth="1"/>
    <col min="3587" max="3587" width="16.25" style="1" customWidth="1"/>
    <col min="3588" max="3588" width="33.5" style="1" customWidth="1"/>
    <col min="3589" max="3834" width="9" style="1"/>
    <col min="3835" max="3835" width="13.375" style="1" customWidth="1"/>
    <col min="3836" max="3836" width="4.375" style="1" customWidth="1"/>
    <col min="3837" max="3837" width="3.25" style="1" customWidth="1"/>
    <col min="3838" max="3838" width="9" style="1"/>
    <col min="3839" max="3839" width="35.125" style="1" customWidth="1"/>
    <col min="3840" max="3840" width="15.625" style="1" customWidth="1"/>
    <col min="3841" max="3841" width="15.75" style="1" customWidth="1"/>
    <col min="3842" max="3842" width="16.375" style="1" customWidth="1"/>
    <col min="3843" max="3843" width="16.25" style="1" customWidth="1"/>
    <col min="3844" max="3844" width="33.5" style="1" customWidth="1"/>
    <col min="3845" max="4090" width="9" style="1"/>
    <col min="4091" max="4091" width="13.375" style="1" customWidth="1"/>
    <col min="4092" max="4092" width="4.375" style="1" customWidth="1"/>
    <col min="4093" max="4093" width="3.25" style="1" customWidth="1"/>
    <col min="4094" max="4094" width="9" style="1"/>
    <col min="4095" max="4095" width="35.125" style="1" customWidth="1"/>
    <col min="4096" max="4096" width="15.625" style="1" customWidth="1"/>
    <col min="4097" max="4097" width="15.75" style="1" customWidth="1"/>
    <col min="4098" max="4098" width="16.375" style="1" customWidth="1"/>
    <col min="4099" max="4099" width="16.25" style="1" customWidth="1"/>
    <col min="4100" max="4100" width="33.5" style="1" customWidth="1"/>
    <col min="4101" max="4346" width="9" style="1"/>
    <col min="4347" max="4347" width="13.375" style="1" customWidth="1"/>
    <col min="4348" max="4348" width="4.375" style="1" customWidth="1"/>
    <col min="4349" max="4349" width="3.25" style="1" customWidth="1"/>
    <col min="4350" max="4350" width="9" style="1"/>
    <col min="4351" max="4351" width="35.125" style="1" customWidth="1"/>
    <col min="4352" max="4352" width="15.625" style="1" customWidth="1"/>
    <col min="4353" max="4353" width="15.75" style="1" customWidth="1"/>
    <col min="4354" max="4354" width="16.375" style="1" customWidth="1"/>
    <col min="4355" max="4355" width="16.25" style="1" customWidth="1"/>
    <col min="4356" max="4356" width="33.5" style="1" customWidth="1"/>
    <col min="4357" max="4602" width="9" style="1"/>
    <col min="4603" max="4603" width="13.375" style="1" customWidth="1"/>
    <col min="4604" max="4604" width="4.375" style="1" customWidth="1"/>
    <col min="4605" max="4605" width="3.25" style="1" customWidth="1"/>
    <col min="4606" max="4606" width="9" style="1"/>
    <col min="4607" max="4607" width="35.125" style="1" customWidth="1"/>
    <col min="4608" max="4608" width="15.625" style="1" customWidth="1"/>
    <col min="4609" max="4609" width="15.75" style="1" customWidth="1"/>
    <col min="4610" max="4610" width="16.375" style="1" customWidth="1"/>
    <col min="4611" max="4611" width="16.25" style="1" customWidth="1"/>
    <col min="4612" max="4612" width="33.5" style="1" customWidth="1"/>
    <col min="4613" max="4858" width="9" style="1"/>
    <col min="4859" max="4859" width="13.375" style="1" customWidth="1"/>
    <col min="4860" max="4860" width="4.375" style="1" customWidth="1"/>
    <col min="4861" max="4861" width="3.25" style="1" customWidth="1"/>
    <col min="4862" max="4862" width="9" style="1"/>
    <col min="4863" max="4863" width="35.125" style="1" customWidth="1"/>
    <col min="4864" max="4864" width="15.625" style="1" customWidth="1"/>
    <col min="4865" max="4865" width="15.75" style="1" customWidth="1"/>
    <col min="4866" max="4866" width="16.375" style="1" customWidth="1"/>
    <col min="4867" max="4867" width="16.25" style="1" customWidth="1"/>
    <col min="4868" max="4868" width="33.5" style="1" customWidth="1"/>
    <col min="4869" max="5114" width="9" style="1"/>
    <col min="5115" max="5115" width="13.375" style="1" customWidth="1"/>
    <col min="5116" max="5116" width="4.375" style="1" customWidth="1"/>
    <col min="5117" max="5117" width="3.25" style="1" customWidth="1"/>
    <col min="5118" max="5118" width="9" style="1"/>
    <col min="5119" max="5119" width="35.125" style="1" customWidth="1"/>
    <col min="5120" max="5120" width="15.625" style="1" customWidth="1"/>
    <col min="5121" max="5121" width="15.75" style="1" customWidth="1"/>
    <col min="5122" max="5122" width="16.375" style="1" customWidth="1"/>
    <col min="5123" max="5123" width="16.25" style="1" customWidth="1"/>
    <col min="5124" max="5124" width="33.5" style="1" customWidth="1"/>
    <col min="5125" max="5370" width="9" style="1"/>
    <col min="5371" max="5371" width="13.375" style="1" customWidth="1"/>
    <col min="5372" max="5372" width="4.375" style="1" customWidth="1"/>
    <col min="5373" max="5373" width="3.25" style="1" customWidth="1"/>
    <col min="5374" max="5374" width="9" style="1"/>
    <col min="5375" max="5375" width="35.125" style="1" customWidth="1"/>
    <col min="5376" max="5376" width="15.625" style="1" customWidth="1"/>
    <col min="5377" max="5377" width="15.75" style="1" customWidth="1"/>
    <col min="5378" max="5378" width="16.375" style="1" customWidth="1"/>
    <col min="5379" max="5379" width="16.25" style="1" customWidth="1"/>
    <col min="5380" max="5380" width="33.5" style="1" customWidth="1"/>
    <col min="5381" max="5626" width="9" style="1"/>
    <col min="5627" max="5627" width="13.375" style="1" customWidth="1"/>
    <col min="5628" max="5628" width="4.375" style="1" customWidth="1"/>
    <col min="5629" max="5629" width="3.25" style="1" customWidth="1"/>
    <col min="5630" max="5630" width="9" style="1"/>
    <col min="5631" max="5631" width="35.125" style="1" customWidth="1"/>
    <col min="5632" max="5632" width="15.625" style="1" customWidth="1"/>
    <col min="5633" max="5633" width="15.75" style="1" customWidth="1"/>
    <col min="5634" max="5634" width="16.375" style="1" customWidth="1"/>
    <col min="5635" max="5635" width="16.25" style="1" customWidth="1"/>
    <col min="5636" max="5636" width="33.5" style="1" customWidth="1"/>
    <col min="5637" max="5882" width="9" style="1"/>
    <col min="5883" max="5883" width="13.375" style="1" customWidth="1"/>
    <col min="5884" max="5884" width="4.375" style="1" customWidth="1"/>
    <col min="5885" max="5885" width="3.25" style="1" customWidth="1"/>
    <col min="5886" max="5886" width="9" style="1"/>
    <col min="5887" max="5887" width="35.125" style="1" customWidth="1"/>
    <col min="5888" max="5888" width="15.625" style="1" customWidth="1"/>
    <col min="5889" max="5889" width="15.75" style="1" customWidth="1"/>
    <col min="5890" max="5890" width="16.375" style="1" customWidth="1"/>
    <col min="5891" max="5891" width="16.25" style="1" customWidth="1"/>
    <col min="5892" max="5892" width="33.5" style="1" customWidth="1"/>
    <col min="5893" max="6138" width="9" style="1"/>
    <col min="6139" max="6139" width="13.375" style="1" customWidth="1"/>
    <col min="6140" max="6140" width="4.375" style="1" customWidth="1"/>
    <col min="6141" max="6141" width="3.25" style="1" customWidth="1"/>
    <col min="6142" max="6142" width="9" style="1"/>
    <col min="6143" max="6143" width="35.125" style="1" customWidth="1"/>
    <col min="6144" max="6144" width="15.625" style="1" customWidth="1"/>
    <col min="6145" max="6145" width="15.75" style="1" customWidth="1"/>
    <col min="6146" max="6146" width="16.375" style="1" customWidth="1"/>
    <col min="6147" max="6147" width="16.25" style="1" customWidth="1"/>
    <col min="6148" max="6148" width="33.5" style="1" customWidth="1"/>
    <col min="6149" max="6394" width="9" style="1"/>
    <col min="6395" max="6395" width="13.375" style="1" customWidth="1"/>
    <col min="6396" max="6396" width="4.375" style="1" customWidth="1"/>
    <col min="6397" max="6397" width="3.25" style="1" customWidth="1"/>
    <col min="6398" max="6398" width="9" style="1"/>
    <col min="6399" max="6399" width="35.125" style="1" customWidth="1"/>
    <col min="6400" max="6400" width="15.625" style="1" customWidth="1"/>
    <col min="6401" max="6401" width="15.75" style="1" customWidth="1"/>
    <col min="6402" max="6402" width="16.375" style="1" customWidth="1"/>
    <col min="6403" max="6403" width="16.25" style="1" customWidth="1"/>
    <col min="6404" max="6404" width="33.5" style="1" customWidth="1"/>
    <col min="6405" max="6650" width="9" style="1"/>
    <col min="6651" max="6651" width="13.375" style="1" customWidth="1"/>
    <col min="6652" max="6652" width="4.375" style="1" customWidth="1"/>
    <col min="6653" max="6653" width="3.25" style="1" customWidth="1"/>
    <col min="6654" max="6654" width="9" style="1"/>
    <col min="6655" max="6655" width="35.125" style="1" customWidth="1"/>
    <col min="6656" max="6656" width="15.625" style="1" customWidth="1"/>
    <col min="6657" max="6657" width="15.75" style="1" customWidth="1"/>
    <col min="6658" max="6658" width="16.375" style="1" customWidth="1"/>
    <col min="6659" max="6659" width="16.25" style="1" customWidth="1"/>
    <col min="6660" max="6660" width="33.5" style="1" customWidth="1"/>
    <col min="6661" max="6906" width="9" style="1"/>
    <col min="6907" max="6907" width="13.375" style="1" customWidth="1"/>
    <col min="6908" max="6908" width="4.375" style="1" customWidth="1"/>
    <col min="6909" max="6909" width="3.25" style="1" customWidth="1"/>
    <col min="6910" max="6910" width="9" style="1"/>
    <col min="6911" max="6911" width="35.125" style="1" customWidth="1"/>
    <col min="6912" max="6912" width="15.625" style="1" customWidth="1"/>
    <col min="6913" max="6913" width="15.75" style="1" customWidth="1"/>
    <col min="6914" max="6914" width="16.375" style="1" customWidth="1"/>
    <col min="6915" max="6915" width="16.25" style="1" customWidth="1"/>
    <col min="6916" max="6916" width="33.5" style="1" customWidth="1"/>
    <col min="6917" max="7162" width="9" style="1"/>
    <col min="7163" max="7163" width="13.375" style="1" customWidth="1"/>
    <col min="7164" max="7164" width="4.375" style="1" customWidth="1"/>
    <col min="7165" max="7165" width="3.25" style="1" customWidth="1"/>
    <col min="7166" max="7166" width="9" style="1"/>
    <col min="7167" max="7167" width="35.125" style="1" customWidth="1"/>
    <col min="7168" max="7168" width="15.625" style="1" customWidth="1"/>
    <col min="7169" max="7169" width="15.75" style="1" customWidth="1"/>
    <col min="7170" max="7170" width="16.375" style="1" customWidth="1"/>
    <col min="7171" max="7171" width="16.25" style="1" customWidth="1"/>
    <col min="7172" max="7172" width="33.5" style="1" customWidth="1"/>
    <col min="7173" max="7418" width="9" style="1"/>
    <col min="7419" max="7419" width="13.375" style="1" customWidth="1"/>
    <col min="7420" max="7420" width="4.375" style="1" customWidth="1"/>
    <col min="7421" max="7421" width="3.25" style="1" customWidth="1"/>
    <col min="7422" max="7422" width="9" style="1"/>
    <col min="7423" max="7423" width="35.125" style="1" customWidth="1"/>
    <col min="7424" max="7424" width="15.625" style="1" customWidth="1"/>
    <col min="7425" max="7425" width="15.75" style="1" customWidth="1"/>
    <col min="7426" max="7426" width="16.375" style="1" customWidth="1"/>
    <col min="7427" max="7427" width="16.25" style="1" customWidth="1"/>
    <col min="7428" max="7428" width="33.5" style="1" customWidth="1"/>
    <col min="7429" max="7674" width="9" style="1"/>
    <col min="7675" max="7675" width="13.375" style="1" customWidth="1"/>
    <col min="7676" max="7676" width="4.375" style="1" customWidth="1"/>
    <col min="7677" max="7677" width="3.25" style="1" customWidth="1"/>
    <col min="7678" max="7678" width="9" style="1"/>
    <col min="7679" max="7679" width="35.125" style="1" customWidth="1"/>
    <col min="7680" max="7680" width="15.625" style="1" customWidth="1"/>
    <col min="7681" max="7681" width="15.75" style="1" customWidth="1"/>
    <col min="7682" max="7682" width="16.375" style="1" customWidth="1"/>
    <col min="7683" max="7683" width="16.25" style="1" customWidth="1"/>
    <col min="7684" max="7684" width="33.5" style="1" customWidth="1"/>
    <col min="7685" max="7930" width="9" style="1"/>
    <col min="7931" max="7931" width="13.375" style="1" customWidth="1"/>
    <col min="7932" max="7932" width="4.375" style="1" customWidth="1"/>
    <col min="7933" max="7933" width="3.25" style="1" customWidth="1"/>
    <col min="7934" max="7934" width="9" style="1"/>
    <col min="7935" max="7935" width="35.125" style="1" customWidth="1"/>
    <col min="7936" max="7936" width="15.625" style="1" customWidth="1"/>
    <col min="7937" max="7937" width="15.75" style="1" customWidth="1"/>
    <col min="7938" max="7938" width="16.375" style="1" customWidth="1"/>
    <col min="7939" max="7939" width="16.25" style="1" customWidth="1"/>
    <col min="7940" max="7940" width="33.5" style="1" customWidth="1"/>
    <col min="7941" max="8186" width="9" style="1"/>
    <col min="8187" max="8187" width="13.375" style="1" customWidth="1"/>
    <col min="8188" max="8188" width="4.375" style="1" customWidth="1"/>
    <col min="8189" max="8189" width="3.25" style="1" customWidth="1"/>
    <col min="8190" max="8190" width="9" style="1"/>
    <col min="8191" max="8191" width="35.125" style="1" customWidth="1"/>
    <col min="8192" max="8192" width="15.625" style="1" customWidth="1"/>
    <col min="8193" max="8193" width="15.75" style="1" customWidth="1"/>
    <col min="8194" max="8194" width="16.375" style="1" customWidth="1"/>
    <col min="8195" max="8195" width="16.25" style="1" customWidth="1"/>
    <col min="8196" max="8196" width="33.5" style="1" customWidth="1"/>
    <col min="8197" max="8442" width="9" style="1"/>
    <col min="8443" max="8443" width="13.375" style="1" customWidth="1"/>
    <col min="8444" max="8444" width="4.375" style="1" customWidth="1"/>
    <col min="8445" max="8445" width="3.25" style="1" customWidth="1"/>
    <col min="8446" max="8446" width="9" style="1"/>
    <col min="8447" max="8447" width="35.125" style="1" customWidth="1"/>
    <col min="8448" max="8448" width="15.625" style="1" customWidth="1"/>
    <col min="8449" max="8449" width="15.75" style="1" customWidth="1"/>
    <col min="8450" max="8450" width="16.375" style="1" customWidth="1"/>
    <col min="8451" max="8451" width="16.25" style="1" customWidth="1"/>
    <col min="8452" max="8452" width="33.5" style="1" customWidth="1"/>
    <col min="8453" max="8698" width="9" style="1"/>
    <col min="8699" max="8699" width="13.375" style="1" customWidth="1"/>
    <col min="8700" max="8700" width="4.375" style="1" customWidth="1"/>
    <col min="8701" max="8701" width="3.25" style="1" customWidth="1"/>
    <col min="8702" max="8702" width="9" style="1"/>
    <col min="8703" max="8703" width="35.125" style="1" customWidth="1"/>
    <col min="8704" max="8704" width="15.625" style="1" customWidth="1"/>
    <col min="8705" max="8705" width="15.75" style="1" customWidth="1"/>
    <col min="8706" max="8706" width="16.375" style="1" customWidth="1"/>
    <col min="8707" max="8707" width="16.25" style="1" customWidth="1"/>
    <col min="8708" max="8708" width="33.5" style="1" customWidth="1"/>
    <col min="8709" max="8954" width="9" style="1"/>
    <col min="8955" max="8955" width="13.375" style="1" customWidth="1"/>
    <col min="8956" max="8956" width="4.375" style="1" customWidth="1"/>
    <col min="8957" max="8957" width="3.25" style="1" customWidth="1"/>
    <col min="8958" max="8958" width="9" style="1"/>
    <col min="8959" max="8959" width="35.125" style="1" customWidth="1"/>
    <col min="8960" max="8960" width="15.625" style="1" customWidth="1"/>
    <col min="8961" max="8961" width="15.75" style="1" customWidth="1"/>
    <col min="8962" max="8962" width="16.375" style="1" customWidth="1"/>
    <col min="8963" max="8963" width="16.25" style="1" customWidth="1"/>
    <col min="8964" max="8964" width="33.5" style="1" customWidth="1"/>
    <col min="8965" max="9210" width="9" style="1"/>
    <col min="9211" max="9211" width="13.375" style="1" customWidth="1"/>
    <col min="9212" max="9212" width="4.375" style="1" customWidth="1"/>
    <col min="9213" max="9213" width="3.25" style="1" customWidth="1"/>
    <col min="9214" max="9214" width="9" style="1"/>
    <col min="9215" max="9215" width="35.125" style="1" customWidth="1"/>
    <col min="9216" max="9216" width="15.625" style="1" customWidth="1"/>
    <col min="9217" max="9217" width="15.75" style="1" customWidth="1"/>
    <col min="9218" max="9218" width="16.375" style="1" customWidth="1"/>
    <col min="9219" max="9219" width="16.25" style="1" customWidth="1"/>
    <col min="9220" max="9220" width="33.5" style="1" customWidth="1"/>
    <col min="9221" max="9466" width="9" style="1"/>
    <col min="9467" max="9467" width="13.375" style="1" customWidth="1"/>
    <col min="9468" max="9468" width="4.375" style="1" customWidth="1"/>
    <col min="9469" max="9469" width="3.25" style="1" customWidth="1"/>
    <col min="9470" max="9470" width="9" style="1"/>
    <col min="9471" max="9471" width="35.125" style="1" customWidth="1"/>
    <col min="9472" max="9472" width="15.625" style="1" customWidth="1"/>
    <col min="9473" max="9473" width="15.75" style="1" customWidth="1"/>
    <col min="9474" max="9474" width="16.375" style="1" customWidth="1"/>
    <col min="9475" max="9475" width="16.25" style="1" customWidth="1"/>
    <col min="9476" max="9476" width="33.5" style="1" customWidth="1"/>
    <col min="9477" max="9722" width="9" style="1"/>
    <col min="9723" max="9723" width="13.375" style="1" customWidth="1"/>
    <col min="9724" max="9724" width="4.375" style="1" customWidth="1"/>
    <col min="9725" max="9725" width="3.25" style="1" customWidth="1"/>
    <col min="9726" max="9726" width="9" style="1"/>
    <col min="9727" max="9727" width="35.125" style="1" customWidth="1"/>
    <col min="9728" max="9728" width="15.625" style="1" customWidth="1"/>
    <col min="9729" max="9729" width="15.75" style="1" customWidth="1"/>
    <col min="9730" max="9730" width="16.375" style="1" customWidth="1"/>
    <col min="9731" max="9731" width="16.25" style="1" customWidth="1"/>
    <col min="9732" max="9732" width="33.5" style="1" customWidth="1"/>
    <col min="9733" max="9978" width="9" style="1"/>
    <col min="9979" max="9979" width="13.375" style="1" customWidth="1"/>
    <col min="9980" max="9980" width="4.375" style="1" customWidth="1"/>
    <col min="9981" max="9981" width="3.25" style="1" customWidth="1"/>
    <col min="9982" max="9982" width="9" style="1"/>
    <col min="9983" max="9983" width="35.125" style="1" customWidth="1"/>
    <col min="9984" max="9984" width="15.625" style="1" customWidth="1"/>
    <col min="9985" max="9985" width="15.75" style="1" customWidth="1"/>
    <col min="9986" max="9986" width="16.375" style="1" customWidth="1"/>
    <col min="9987" max="9987" width="16.25" style="1" customWidth="1"/>
    <col min="9988" max="9988" width="33.5" style="1" customWidth="1"/>
    <col min="9989" max="10234" width="9" style="1"/>
    <col min="10235" max="10235" width="13.375" style="1" customWidth="1"/>
    <col min="10236" max="10236" width="4.375" style="1" customWidth="1"/>
    <col min="10237" max="10237" width="3.25" style="1" customWidth="1"/>
    <col min="10238" max="10238" width="9" style="1"/>
    <col min="10239" max="10239" width="35.125" style="1" customWidth="1"/>
    <col min="10240" max="10240" width="15.625" style="1" customWidth="1"/>
    <col min="10241" max="10241" width="15.75" style="1" customWidth="1"/>
    <col min="10242" max="10242" width="16.375" style="1" customWidth="1"/>
    <col min="10243" max="10243" width="16.25" style="1" customWidth="1"/>
    <col min="10244" max="10244" width="33.5" style="1" customWidth="1"/>
    <col min="10245" max="10490" width="9" style="1"/>
    <col min="10491" max="10491" width="13.375" style="1" customWidth="1"/>
    <col min="10492" max="10492" width="4.375" style="1" customWidth="1"/>
    <col min="10493" max="10493" width="3.25" style="1" customWidth="1"/>
    <col min="10494" max="10494" width="9" style="1"/>
    <col min="10495" max="10495" width="35.125" style="1" customWidth="1"/>
    <col min="10496" max="10496" width="15.625" style="1" customWidth="1"/>
    <col min="10497" max="10497" width="15.75" style="1" customWidth="1"/>
    <col min="10498" max="10498" width="16.375" style="1" customWidth="1"/>
    <col min="10499" max="10499" width="16.25" style="1" customWidth="1"/>
    <col min="10500" max="10500" width="33.5" style="1" customWidth="1"/>
    <col min="10501" max="10746" width="9" style="1"/>
    <col min="10747" max="10747" width="13.375" style="1" customWidth="1"/>
    <col min="10748" max="10748" width="4.375" style="1" customWidth="1"/>
    <col min="10749" max="10749" width="3.25" style="1" customWidth="1"/>
    <col min="10750" max="10750" width="9" style="1"/>
    <col min="10751" max="10751" width="35.125" style="1" customWidth="1"/>
    <col min="10752" max="10752" width="15.625" style="1" customWidth="1"/>
    <col min="10753" max="10753" width="15.75" style="1" customWidth="1"/>
    <col min="10754" max="10754" width="16.375" style="1" customWidth="1"/>
    <col min="10755" max="10755" width="16.25" style="1" customWidth="1"/>
    <col min="10756" max="10756" width="33.5" style="1" customWidth="1"/>
    <col min="10757" max="11002" width="9" style="1"/>
    <col min="11003" max="11003" width="13.375" style="1" customWidth="1"/>
    <col min="11004" max="11004" width="4.375" style="1" customWidth="1"/>
    <col min="11005" max="11005" width="3.25" style="1" customWidth="1"/>
    <col min="11006" max="11006" width="9" style="1"/>
    <col min="11007" max="11007" width="35.125" style="1" customWidth="1"/>
    <col min="11008" max="11008" width="15.625" style="1" customWidth="1"/>
    <col min="11009" max="11009" width="15.75" style="1" customWidth="1"/>
    <col min="11010" max="11010" width="16.375" style="1" customWidth="1"/>
    <col min="11011" max="11011" width="16.25" style="1" customWidth="1"/>
    <col min="11012" max="11012" width="33.5" style="1" customWidth="1"/>
    <col min="11013" max="11258" width="9" style="1"/>
    <col min="11259" max="11259" width="13.375" style="1" customWidth="1"/>
    <col min="11260" max="11260" width="4.375" style="1" customWidth="1"/>
    <col min="11261" max="11261" width="3.25" style="1" customWidth="1"/>
    <col min="11262" max="11262" width="9" style="1"/>
    <col min="11263" max="11263" width="35.125" style="1" customWidth="1"/>
    <col min="11264" max="11264" width="15.625" style="1" customWidth="1"/>
    <col min="11265" max="11265" width="15.75" style="1" customWidth="1"/>
    <col min="11266" max="11266" width="16.375" style="1" customWidth="1"/>
    <col min="11267" max="11267" width="16.25" style="1" customWidth="1"/>
    <col min="11268" max="11268" width="33.5" style="1" customWidth="1"/>
    <col min="11269" max="11514" width="9" style="1"/>
    <col min="11515" max="11515" width="13.375" style="1" customWidth="1"/>
    <col min="11516" max="11516" width="4.375" style="1" customWidth="1"/>
    <col min="11517" max="11517" width="3.25" style="1" customWidth="1"/>
    <col min="11518" max="11518" width="9" style="1"/>
    <col min="11519" max="11519" width="35.125" style="1" customWidth="1"/>
    <col min="11520" max="11520" width="15.625" style="1" customWidth="1"/>
    <col min="11521" max="11521" width="15.75" style="1" customWidth="1"/>
    <col min="11522" max="11522" width="16.375" style="1" customWidth="1"/>
    <col min="11523" max="11523" width="16.25" style="1" customWidth="1"/>
    <col min="11524" max="11524" width="33.5" style="1" customWidth="1"/>
    <col min="11525" max="11770" width="9" style="1"/>
    <col min="11771" max="11771" width="13.375" style="1" customWidth="1"/>
    <col min="11772" max="11772" width="4.375" style="1" customWidth="1"/>
    <col min="11773" max="11773" width="3.25" style="1" customWidth="1"/>
    <col min="11774" max="11774" width="9" style="1"/>
    <col min="11775" max="11775" width="35.125" style="1" customWidth="1"/>
    <col min="11776" max="11776" width="15.625" style="1" customWidth="1"/>
    <col min="11777" max="11777" width="15.75" style="1" customWidth="1"/>
    <col min="11778" max="11778" width="16.375" style="1" customWidth="1"/>
    <col min="11779" max="11779" width="16.25" style="1" customWidth="1"/>
    <col min="11780" max="11780" width="33.5" style="1" customWidth="1"/>
    <col min="11781" max="12026" width="9" style="1"/>
    <col min="12027" max="12027" width="13.375" style="1" customWidth="1"/>
    <col min="12028" max="12028" width="4.375" style="1" customWidth="1"/>
    <col min="12029" max="12029" width="3.25" style="1" customWidth="1"/>
    <col min="12030" max="12030" width="9" style="1"/>
    <col min="12031" max="12031" width="35.125" style="1" customWidth="1"/>
    <col min="12032" max="12032" width="15.625" style="1" customWidth="1"/>
    <col min="12033" max="12033" width="15.75" style="1" customWidth="1"/>
    <col min="12034" max="12034" width="16.375" style="1" customWidth="1"/>
    <col min="12035" max="12035" width="16.25" style="1" customWidth="1"/>
    <col min="12036" max="12036" width="33.5" style="1" customWidth="1"/>
    <col min="12037" max="12282" width="9" style="1"/>
    <col min="12283" max="12283" width="13.375" style="1" customWidth="1"/>
    <col min="12284" max="12284" width="4.375" style="1" customWidth="1"/>
    <col min="12285" max="12285" width="3.25" style="1" customWidth="1"/>
    <col min="12286" max="12286" width="9" style="1"/>
    <col min="12287" max="12287" width="35.125" style="1" customWidth="1"/>
    <col min="12288" max="12288" width="15.625" style="1" customWidth="1"/>
    <col min="12289" max="12289" width="15.75" style="1" customWidth="1"/>
    <col min="12290" max="12290" width="16.375" style="1" customWidth="1"/>
    <col min="12291" max="12291" width="16.25" style="1" customWidth="1"/>
    <col min="12292" max="12292" width="33.5" style="1" customWidth="1"/>
    <col min="12293" max="12538" width="9" style="1"/>
    <col min="12539" max="12539" width="13.375" style="1" customWidth="1"/>
    <col min="12540" max="12540" width="4.375" style="1" customWidth="1"/>
    <col min="12541" max="12541" width="3.25" style="1" customWidth="1"/>
    <col min="12542" max="12542" width="9" style="1"/>
    <col min="12543" max="12543" width="35.125" style="1" customWidth="1"/>
    <col min="12544" max="12544" width="15.625" style="1" customWidth="1"/>
    <col min="12545" max="12545" width="15.75" style="1" customWidth="1"/>
    <col min="12546" max="12546" width="16.375" style="1" customWidth="1"/>
    <col min="12547" max="12547" width="16.25" style="1" customWidth="1"/>
    <col min="12548" max="12548" width="33.5" style="1" customWidth="1"/>
    <col min="12549" max="12794" width="9" style="1"/>
    <col min="12795" max="12795" width="13.375" style="1" customWidth="1"/>
    <col min="12796" max="12796" width="4.375" style="1" customWidth="1"/>
    <col min="12797" max="12797" width="3.25" style="1" customWidth="1"/>
    <col min="12798" max="12798" width="9" style="1"/>
    <col min="12799" max="12799" width="35.125" style="1" customWidth="1"/>
    <col min="12800" max="12800" width="15.625" style="1" customWidth="1"/>
    <col min="12801" max="12801" width="15.75" style="1" customWidth="1"/>
    <col min="12802" max="12802" width="16.375" style="1" customWidth="1"/>
    <col min="12803" max="12803" width="16.25" style="1" customWidth="1"/>
    <col min="12804" max="12804" width="33.5" style="1" customWidth="1"/>
    <col min="12805" max="13050" width="9" style="1"/>
    <col min="13051" max="13051" width="13.375" style="1" customWidth="1"/>
    <col min="13052" max="13052" width="4.375" style="1" customWidth="1"/>
    <col min="13053" max="13053" width="3.25" style="1" customWidth="1"/>
    <col min="13054" max="13054" width="9" style="1"/>
    <col min="13055" max="13055" width="35.125" style="1" customWidth="1"/>
    <col min="13056" max="13056" width="15.625" style="1" customWidth="1"/>
    <col min="13057" max="13057" width="15.75" style="1" customWidth="1"/>
    <col min="13058" max="13058" width="16.375" style="1" customWidth="1"/>
    <col min="13059" max="13059" width="16.25" style="1" customWidth="1"/>
    <col min="13060" max="13060" width="33.5" style="1" customWidth="1"/>
    <col min="13061" max="13306" width="9" style="1"/>
    <col min="13307" max="13307" width="13.375" style="1" customWidth="1"/>
    <col min="13308" max="13308" width="4.375" style="1" customWidth="1"/>
    <col min="13309" max="13309" width="3.25" style="1" customWidth="1"/>
    <col min="13310" max="13310" width="9" style="1"/>
    <col min="13311" max="13311" width="35.125" style="1" customWidth="1"/>
    <col min="13312" max="13312" width="15.625" style="1" customWidth="1"/>
    <col min="13313" max="13313" width="15.75" style="1" customWidth="1"/>
    <col min="13314" max="13314" width="16.375" style="1" customWidth="1"/>
    <col min="13315" max="13315" width="16.25" style="1" customWidth="1"/>
    <col min="13316" max="13316" width="33.5" style="1" customWidth="1"/>
    <col min="13317" max="13562" width="9" style="1"/>
    <col min="13563" max="13563" width="13.375" style="1" customWidth="1"/>
    <col min="13564" max="13564" width="4.375" style="1" customWidth="1"/>
    <col min="13565" max="13565" width="3.25" style="1" customWidth="1"/>
    <col min="13566" max="13566" width="9" style="1"/>
    <col min="13567" max="13567" width="35.125" style="1" customWidth="1"/>
    <col min="13568" max="13568" width="15.625" style="1" customWidth="1"/>
    <col min="13569" max="13569" width="15.75" style="1" customWidth="1"/>
    <col min="13570" max="13570" width="16.375" style="1" customWidth="1"/>
    <col min="13571" max="13571" width="16.25" style="1" customWidth="1"/>
    <col min="13572" max="13572" width="33.5" style="1" customWidth="1"/>
    <col min="13573" max="13818" width="9" style="1"/>
    <col min="13819" max="13819" width="13.375" style="1" customWidth="1"/>
    <col min="13820" max="13820" width="4.375" style="1" customWidth="1"/>
    <col min="13821" max="13821" width="3.25" style="1" customWidth="1"/>
    <col min="13822" max="13822" width="9" style="1"/>
    <col min="13823" max="13823" width="35.125" style="1" customWidth="1"/>
    <col min="13824" max="13824" width="15.625" style="1" customWidth="1"/>
    <col min="13825" max="13825" width="15.75" style="1" customWidth="1"/>
    <col min="13826" max="13826" width="16.375" style="1" customWidth="1"/>
    <col min="13827" max="13827" width="16.25" style="1" customWidth="1"/>
    <col min="13828" max="13828" width="33.5" style="1" customWidth="1"/>
    <col min="13829" max="14074" width="9" style="1"/>
    <col min="14075" max="14075" width="13.375" style="1" customWidth="1"/>
    <col min="14076" max="14076" width="4.375" style="1" customWidth="1"/>
    <col min="14077" max="14077" width="3.25" style="1" customWidth="1"/>
    <col min="14078" max="14078" width="9" style="1"/>
    <col min="14079" max="14079" width="35.125" style="1" customWidth="1"/>
    <col min="14080" max="14080" width="15.625" style="1" customWidth="1"/>
    <col min="14081" max="14081" width="15.75" style="1" customWidth="1"/>
    <col min="14082" max="14082" width="16.375" style="1" customWidth="1"/>
    <col min="14083" max="14083" width="16.25" style="1" customWidth="1"/>
    <col min="14084" max="14084" width="33.5" style="1" customWidth="1"/>
    <col min="14085" max="14330" width="9" style="1"/>
    <col min="14331" max="14331" width="13.375" style="1" customWidth="1"/>
    <col min="14332" max="14332" width="4.375" style="1" customWidth="1"/>
    <col min="14333" max="14333" width="3.25" style="1" customWidth="1"/>
    <col min="14334" max="14334" width="9" style="1"/>
    <col min="14335" max="14335" width="35.125" style="1" customWidth="1"/>
    <col min="14336" max="14336" width="15.625" style="1" customWidth="1"/>
    <col min="14337" max="14337" width="15.75" style="1" customWidth="1"/>
    <col min="14338" max="14338" width="16.375" style="1" customWidth="1"/>
    <col min="14339" max="14339" width="16.25" style="1" customWidth="1"/>
    <col min="14340" max="14340" width="33.5" style="1" customWidth="1"/>
    <col min="14341" max="14586" width="9" style="1"/>
    <col min="14587" max="14587" width="13.375" style="1" customWidth="1"/>
    <col min="14588" max="14588" width="4.375" style="1" customWidth="1"/>
    <col min="14589" max="14589" width="3.25" style="1" customWidth="1"/>
    <col min="14590" max="14590" width="9" style="1"/>
    <col min="14591" max="14591" width="35.125" style="1" customWidth="1"/>
    <col min="14592" max="14592" width="15.625" style="1" customWidth="1"/>
    <col min="14593" max="14593" width="15.75" style="1" customWidth="1"/>
    <col min="14594" max="14594" width="16.375" style="1" customWidth="1"/>
    <col min="14595" max="14595" width="16.25" style="1" customWidth="1"/>
    <col min="14596" max="14596" width="33.5" style="1" customWidth="1"/>
    <col min="14597" max="14842" width="9" style="1"/>
    <col min="14843" max="14843" width="13.375" style="1" customWidth="1"/>
    <col min="14844" max="14844" width="4.375" style="1" customWidth="1"/>
    <col min="14845" max="14845" width="3.25" style="1" customWidth="1"/>
    <col min="14846" max="14846" width="9" style="1"/>
    <col min="14847" max="14847" width="35.125" style="1" customWidth="1"/>
    <col min="14848" max="14848" width="15.625" style="1" customWidth="1"/>
    <col min="14849" max="14849" width="15.75" style="1" customWidth="1"/>
    <col min="14850" max="14850" width="16.375" style="1" customWidth="1"/>
    <col min="14851" max="14851" width="16.25" style="1" customWidth="1"/>
    <col min="14852" max="14852" width="33.5" style="1" customWidth="1"/>
    <col min="14853" max="15098" width="9" style="1"/>
    <col min="15099" max="15099" width="13.375" style="1" customWidth="1"/>
    <col min="15100" max="15100" width="4.375" style="1" customWidth="1"/>
    <col min="15101" max="15101" width="3.25" style="1" customWidth="1"/>
    <col min="15102" max="15102" width="9" style="1"/>
    <col min="15103" max="15103" width="35.125" style="1" customWidth="1"/>
    <col min="15104" max="15104" width="15.625" style="1" customWidth="1"/>
    <col min="15105" max="15105" width="15.75" style="1" customWidth="1"/>
    <col min="15106" max="15106" width="16.375" style="1" customWidth="1"/>
    <col min="15107" max="15107" width="16.25" style="1" customWidth="1"/>
    <col min="15108" max="15108" width="33.5" style="1" customWidth="1"/>
    <col min="15109" max="15354" width="9" style="1"/>
    <col min="15355" max="15355" width="13.375" style="1" customWidth="1"/>
    <col min="15356" max="15356" width="4.375" style="1" customWidth="1"/>
    <col min="15357" max="15357" width="3.25" style="1" customWidth="1"/>
    <col min="15358" max="15358" width="9" style="1"/>
    <col min="15359" max="15359" width="35.125" style="1" customWidth="1"/>
    <col min="15360" max="15360" width="15.625" style="1" customWidth="1"/>
    <col min="15361" max="15361" width="15.75" style="1" customWidth="1"/>
    <col min="15362" max="15362" width="16.375" style="1" customWidth="1"/>
    <col min="15363" max="15363" width="16.25" style="1" customWidth="1"/>
    <col min="15364" max="15364" width="33.5" style="1" customWidth="1"/>
    <col min="15365" max="15610" width="9" style="1"/>
    <col min="15611" max="15611" width="13.375" style="1" customWidth="1"/>
    <col min="15612" max="15612" width="4.375" style="1" customWidth="1"/>
    <col min="15613" max="15613" width="3.25" style="1" customWidth="1"/>
    <col min="15614" max="15614" width="9" style="1"/>
    <col min="15615" max="15615" width="35.125" style="1" customWidth="1"/>
    <col min="15616" max="15616" width="15.625" style="1" customWidth="1"/>
    <col min="15617" max="15617" width="15.75" style="1" customWidth="1"/>
    <col min="15618" max="15618" width="16.375" style="1" customWidth="1"/>
    <col min="15619" max="15619" width="16.25" style="1" customWidth="1"/>
    <col min="15620" max="15620" width="33.5" style="1" customWidth="1"/>
    <col min="15621" max="15866" width="9" style="1"/>
    <col min="15867" max="15867" width="13.375" style="1" customWidth="1"/>
    <col min="15868" max="15868" width="4.375" style="1" customWidth="1"/>
    <col min="15869" max="15869" width="3.25" style="1" customWidth="1"/>
    <col min="15870" max="15870" width="9" style="1"/>
    <col min="15871" max="15871" width="35.125" style="1" customWidth="1"/>
    <col min="15872" max="15872" width="15.625" style="1" customWidth="1"/>
    <col min="15873" max="15873" width="15.75" style="1" customWidth="1"/>
    <col min="15874" max="15874" width="16.375" style="1" customWidth="1"/>
    <col min="15875" max="15875" width="16.25" style="1" customWidth="1"/>
    <col min="15876" max="15876" width="33.5" style="1" customWidth="1"/>
    <col min="15877" max="16122" width="9" style="1"/>
    <col min="16123" max="16123" width="13.375" style="1" customWidth="1"/>
    <col min="16124" max="16124" width="4.375" style="1" customWidth="1"/>
    <col min="16125" max="16125" width="3.25" style="1" customWidth="1"/>
    <col min="16126" max="16126" width="9" style="1"/>
    <col min="16127" max="16127" width="35.125" style="1" customWidth="1"/>
    <col min="16128" max="16128" width="15.625" style="1" customWidth="1"/>
    <col min="16129" max="16129" width="15.75" style="1" customWidth="1"/>
    <col min="16130" max="16130" width="16.375" style="1" customWidth="1"/>
    <col min="16131" max="16131" width="16.25" style="1" customWidth="1"/>
    <col min="16132" max="16132" width="33.5" style="1" customWidth="1"/>
    <col min="16133" max="16384" width="9" style="1"/>
  </cols>
  <sheetData>
    <row r="1" spans="1:32" ht="26.25" x14ac:dyDescent="0.55000000000000004">
      <c r="A1" s="262" t="s">
        <v>488</v>
      </c>
      <c r="B1" s="262"/>
      <c r="C1" s="262"/>
      <c r="D1" s="262"/>
      <c r="E1" s="262"/>
    </row>
    <row r="2" spans="1:32" ht="26.25" x14ac:dyDescent="0.55000000000000004">
      <c r="A2" s="262" t="s">
        <v>0</v>
      </c>
      <c r="B2" s="262"/>
      <c r="C2" s="262"/>
      <c r="D2" s="262"/>
      <c r="E2" s="262"/>
    </row>
    <row r="3" spans="1:32" x14ac:dyDescent="0.55000000000000004">
      <c r="A3" s="2" t="s">
        <v>1</v>
      </c>
      <c r="B3" s="3" t="s">
        <v>2</v>
      </c>
      <c r="C3" s="4"/>
      <c r="D3" s="4"/>
      <c r="E3" s="4"/>
      <c r="J3" s="5"/>
      <c r="AF3" s="5" t="s">
        <v>3</v>
      </c>
    </row>
    <row r="4" spans="1:32" x14ac:dyDescent="0.55000000000000004">
      <c r="C4" s="4"/>
      <c r="D4" s="4"/>
      <c r="E4" s="4"/>
      <c r="J4" s="5"/>
      <c r="AF4" s="5" t="s">
        <v>4</v>
      </c>
    </row>
    <row r="5" spans="1:32" x14ac:dyDescent="0.55000000000000004">
      <c r="A5" s="4" t="s">
        <v>5</v>
      </c>
      <c r="B5" s="6" t="s">
        <v>6</v>
      </c>
      <c r="C5" s="7"/>
      <c r="D5" s="7"/>
      <c r="E5" s="7"/>
      <c r="J5" s="8"/>
      <c r="AF5" s="8" t="s">
        <v>7</v>
      </c>
    </row>
    <row r="6" spans="1:32" x14ac:dyDescent="0.55000000000000004">
      <c r="A6" s="9" t="s">
        <v>8</v>
      </c>
      <c r="B6" s="263" t="s">
        <v>9</v>
      </c>
      <c r="C6" s="264"/>
      <c r="D6" s="264"/>
      <c r="E6" s="265"/>
      <c r="F6" s="48"/>
      <c r="G6" s="48"/>
      <c r="H6" s="48"/>
      <c r="I6" s="48"/>
      <c r="J6" s="49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 t="s">
        <v>489</v>
      </c>
      <c r="AB6" s="45" t="s">
        <v>489</v>
      </c>
      <c r="AC6" s="45" t="s">
        <v>489</v>
      </c>
      <c r="AD6" s="45" t="s">
        <v>489</v>
      </c>
      <c r="AE6" s="45" t="s">
        <v>489</v>
      </c>
      <c r="AF6" s="45" t="s">
        <v>489</v>
      </c>
    </row>
    <row r="7" spans="1:32" x14ac:dyDescent="0.55000000000000004">
      <c r="A7" s="10" t="s">
        <v>10</v>
      </c>
      <c r="B7" s="266" t="s">
        <v>11</v>
      </c>
      <c r="C7" s="267"/>
      <c r="D7" s="267"/>
      <c r="E7" s="268"/>
      <c r="F7" s="46" t="s">
        <v>497</v>
      </c>
      <c r="G7" s="46" t="s">
        <v>515</v>
      </c>
      <c r="H7" s="46" t="s">
        <v>516</v>
      </c>
      <c r="I7" s="46" t="s">
        <v>517</v>
      </c>
      <c r="J7" s="46" t="s">
        <v>518</v>
      </c>
      <c r="K7" s="46" t="s">
        <v>519</v>
      </c>
      <c r="L7" s="46" t="s">
        <v>520</v>
      </c>
      <c r="M7" s="46" t="s">
        <v>521</v>
      </c>
      <c r="N7" s="46" t="s">
        <v>498</v>
      </c>
      <c r="O7" s="46" t="s">
        <v>522</v>
      </c>
      <c r="P7" s="46" t="s">
        <v>523</v>
      </c>
      <c r="Q7" s="46" t="s">
        <v>524</v>
      </c>
      <c r="R7" s="46" t="s">
        <v>499</v>
      </c>
      <c r="S7" s="46" t="s">
        <v>500</v>
      </c>
      <c r="T7" s="46" t="s">
        <v>490</v>
      </c>
      <c r="U7" s="46" t="s">
        <v>491</v>
      </c>
      <c r="V7" s="46" t="s">
        <v>492</v>
      </c>
      <c r="W7" s="46" t="s">
        <v>493</v>
      </c>
      <c r="X7" s="46" t="s">
        <v>494</v>
      </c>
      <c r="Y7" s="46" t="s">
        <v>495</v>
      </c>
      <c r="Z7" s="46" t="s">
        <v>496</v>
      </c>
      <c r="AA7" s="46" t="s">
        <v>497</v>
      </c>
      <c r="AB7" s="46" t="s">
        <v>498</v>
      </c>
      <c r="AC7" s="46" t="s">
        <v>499</v>
      </c>
      <c r="AD7" s="46" t="s">
        <v>500</v>
      </c>
      <c r="AE7" s="46" t="s">
        <v>493</v>
      </c>
      <c r="AF7" s="46" t="s">
        <v>501</v>
      </c>
    </row>
    <row r="8" spans="1:32" x14ac:dyDescent="0.55000000000000004">
      <c r="A8" s="11"/>
      <c r="B8" s="12"/>
      <c r="C8" s="13"/>
      <c r="D8" s="13"/>
      <c r="E8" s="14"/>
      <c r="F8" s="47" t="s">
        <v>525</v>
      </c>
      <c r="G8" s="47" t="s">
        <v>526</v>
      </c>
      <c r="H8" s="47" t="s">
        <v>527</v>
      </c>
      <c r="I8" s="47" t="s">
        <v>528</v>
      </c>
      <c r="J8" s="47" t="s">
        <v>529</v>
      </c>
      <c r="K8" s="47" t="s">
        <v>530</v>
      </c>
      <c r="L8" s="47" t="s">
        <v>531</v>
      </c>
      <c r="M8" s="47" t="s">
        <v>532</v>
      </c>
      <c r="N8" s="47" t="s">
        <v>533</v>
      </c>
      <c r="O8" s="47" t="s">
        <v>534</v>
      </c>
      <c r="P8" s="47" t="s">
        <v>535</v>
      </c>
      <c r="Q8" s="47" t="s">
        <v>536</v>
      </c>
      <c r="R8" s="47" t="s">
        <v>537</v>
      </c>
      <c r="S8" s="47" t="s">
        <v>538</v>
      </c>
      <c r="T8" s="47" t="s">
        <v>502</v>
      </c>
      <c r="U8" s="47" t="s">
        <v>503</v>
      </c>
      <c r="V8" s="47" t="s">
        <v>504</v>
      </c>
      <c r="W8" s="47" t="s">
        <v>505</v>
      </c>
      <c r="X8" s="47" t="s">
        <v>506</v>
      </c>
      <c r="Y8" s="47" t="s">
        <v>507</v>
      </c>
      <c r="Z8" s="47" t="s">
        <v>508</v>
      </c>
      <c r="AA8" s="47" t="s">
        <v>509</v>
      </c>
      <c r="AB8" s="47" t="s">
        <v>510</v>
      </c>
      <c r="AC8" s="47" t="s">
        <v>511</v>
      </c>
      <c r="AD8" s="47" t="s">
        <v>512</v>
      </c>
      <c r="AE8" s="47" t="s">
        <v>513</v>
      </c>
      <c r="AF8" s="47" t="s">
        <v>514</v>
      </c>
    </row>
    <row r="9" spans="1:32" x14ac:dyDescent="0.55000000000000004">
      <c r="A9" s="15"/>
      <c r="B9" s="16" t="s">
        <v>12</v>
      </c>
      <c r="C9" s="17"/>
      <c r="D9" s="16"/>
      <c r="E9" s="17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</row>
    <row r="10" spans="1:32" x14ac:dyDescent="0.55000000000000004">
      <c r="A10" s="19"/>
      <c r="B10" s="20" t="s">
        <v>13</v>
      </c>
      <c r="C10" s="21"/>
      <c r="D10" s="22"/>
      <c r="E10" s="17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</row>
    <row r="11" spans="1:32" x14ac:dyDescent="0.55000000000000004">
      <c r="A11" s="23"/>
      <c r="B11" s="20"/>
      <c r="C11" s="24" t="s">
        <v>14</v>
      </c>
      <c r="D11" s="16"/>
      <c r="E11" s="17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142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2" spans="1:32" x14ac:dyDescent="0.55000000000000004">
      <c r="A12" s="25" t="s">
        <v>15</v>
      </c>
      <c r="B12" s="26"/>
      <c r="C12" s="27"/>
      <c r="D12" s="27" t="s">
        <v>16</v>
      </c>
      <c r="E12" s="18"/>
      <c r="F12" s="50">
        <v>300162000</v>
      </c>
      <c r="G12" s="50"/>
      <c r="H12" s="50"/>
      <c r="I12" s="50"/>
      <c r="J12" s="50"/>
      <c r="K12" s="50"/>
      <c r="L12" s="50"/>
      <c r="M12" s="50"/>
      <c r="N12" s="50">
        <v>319000000</v>
      </c>
      <c r="O12" s="50"/>
      <c r="P12" s="50"/>
      <c r="Q12" s="142"/>
      <c r="R12" s="50"/>
      <c r="S12" s="50">
        <v>509900000</v>
      </c>
      <c r="T12" s="50"/>
      <c r="U12" s="50"/>
      <c r="V12" s="50"/>
      <c r="W12" s="50">
        <v>181900000</v>
      </c>
      <c r="X12" s="50"/>
      <c r="Y12" s="50"/>
      <c r="Z12" s="50"/>
      <c r="AA12" s="50">
        <f>F12+G12+H12+I12+J12+K12+L12+M12</f>
        <v>300162000</v>
      </c>
      <c r="AB12" s="50">
        <f>N12+O12+P12+Q12</f>
        <v>319000000</v>
      </c>
      <c r="AC12" s="50">
        <f>R12</f>
        <v>0</v>
      </c>
      <c r="AD12" s="50">
        <f>S12+T12+U12+V12</f>
        <v>509900000</v>
      </c>
      <c r="AE12" s="50">
        <f>W12+X12+Y12+Z12</f>
        <v>181900000</v>
      </c>
      <c r="AF12" s="50">
        <f>SUM(AA12:AE12)</f>
        <v>1310962000</v>
      </c>
    </row>
    <row r="13" spans="1:32" x14ac:dyDescent="0.55000000000000004">
      <c r="A13" s="25" t="s">
        <v>17</v>
      </c>
      <c r="B13" s="26"/>
      <c r="C13" s="27"/>
      <c r="D13" s="27" t="s">
        <v>18</v>
      </c>
      <c r="E13" s="18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142"/>
      <c r="R13" s="50"/>
      <c r="S13" s="50"/>
      <c r="T13" s="50"/>
      <c r="U13" s="50"/>
      <c r="V13" s="50"/>
      <c r="W13" s="50"/>
      <c r="X13" s="50"/>
      <c r="Y13" s="50"/>
      <c r="Z13" s="50"/>
      <c r="AA13" s="50">
        <f t="shared" ref="AA13:AA76" si="0">F13+G13+H13+I13+J13+K13+L13+M13</f>
        <v>0</v>
      </c>
      <c r="AB13" s="50">
        <f t="shared" ref="AB13:AB76" si="1">N13+O13+P13+Q13</f>
        <v>0</v>
      </c>
      <c r="AC13" s="50">
        <f t="shared" ref="AC13:AC76" si="2">R13</f>
        <v>0</v>
      </c>
      <c r="AD13" s="50">
        <f t="shared" ref="AD13:AD76" si="3">S13+T13+U13+V13</f>
        <v>0</v>
      </c>
      <c r="AE13" s="50">
        <f t="shared" ref="AE13:AE76" si="4">W13+X13+Y13+Z13</f>
        <v>0</v>
      </c>
      <c r="AF13" s="50">
        <f t="shared" ref="AF13:AF76" si="5">SUM(AA13:AE13)</f>
        <v>0</v>
      </c>
    </row>
    <row r="14" spans="1:32" x14ac:dyDescent="0.55000000000000004">
      <c r="A14" s="25" t="s">
        <v>19</v>
      </c>
      <c r="B14" s="26"/>
      <c r="C14" s="27"/>
      <c r="D14" s="27" t="s">
        <v>20</v>
      </c>
      <c r="E14" s="18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142"/>
      <c r="R14" s="50"/>
      <c r="S14" s="50"/>
      <c r="T14" s="50"/>
      <c r="U14" s="50"/>
      <c r="V14" s="50"/>
      <c r="W14" s="50"/>
      <c r="X14" s="50"/>
      <c r="Y14" s="50"/>
      <c r="Z14" s="50"/>
      <c r="AA14" s="50">
        <f t="shared" si="0"/>
        <v>0</v>
      </c>
      <c r="AB14" s="50">
        <f t="shared" si="1"/>
        <v>0</v>
      </c>
      <c r="AC14" s="50">
        <f t="shared" si="2"/>
        <v>0</v>
      </c>
      <c r="AD14" s="50">
        <f t="shared" si="3"/>
        <v>0</v>
      </c>
      <c r="AE14" s="50">
        <f t="shared" si="4"/>
        <v>0</v>
      </c>
      <c r="AF14" s="50">
        <f t="shared" si="5"/>
        <v>0</v>
      </c>
    </row>
    <row r="15" spans="1:32" x14ac:dyDescent="0.55000000000000004">
      <c r="A15" s="25" t="s">
        <v>21</v>
      </c>
      <c r="B15" s="26"/>
      <c r="C15" s="27"/>
      <c r="D15" s="27" t="s">
        <v>22</v>
      </c>
      <c r="E15" s="18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142"/>
      <c r="R15" s="50"/>
      <c r="S15" s="50"/>
      <c r="T15" s="50"/>
      <c r="U15" s="50"/>
      <c r="V15" s="50"/>
      <c r="W15" s="50"/>
      <c r="X15" s="50"/>
      <c r="Y15" s="50"/>
      <c r="Z15" s="50"/>
      <c r="AA15" s="50">
        <f t="shared" si="0"/>
        <v>0</v>
      </c>
      <c r="AB15" s="50">
        <f t="shared" si="1"/>
        <v>0</v>
      </c>
      <c r="AC15" s="50">
        <f t="shared" si="2"/>
        <v>0</v>
      </c>
      <c r="AD15" s="50">
        <f t="shared" si="3"/>
        <v>0</v>
      </c>
      <c r="AE15" s="50">
        <f t="shared" si="4"/>
        <v>0</v>
      </c>
      <c r="AF15" s="50">
        <f t="shared" si="5"/>
        <v>0</v>
      </c>
    </row>
    <row r="16" spans="1:32" x14ac:dyDescent="0.55000000000000004">
      <c r="A16" s="25" t="s">
        <v>23</v>
      </c>
      <c r="B16" s="26"/>
      <c r="C16" s="27"/>
      <c r="D16" s="27" t="s">
        <v>24</v>
      </c>
      <c r="E16" s="18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142"/>
      <c r="R16" s="50"/>
      <c r="S16" s="50"/>
      <c r="T16" s="50"/>
      <c r="U16" s="50"/>
      <c r="V16" s="50"/>
      <c r="W16" s="50"/>
      <c r="X16" s="50"/>
      <c r="Y16" s="50"/>
      <c r="Z16" s="50"/>
      <c r="AA16" s="50">
        <f t="shared" si="0"/>
        <v>0</v>
      </c>
      <c r="AB16" s="50">
        <f t="shared" si="1"/>
        <v>0</v>
      </c>
      <c r="AC16" s="50">
        <f t="shared" si="2"/>
        <v>0</v>
      </c>
      <c r="AD16" s="50">
        <f t="shared" si="3"/>
        <v>0</v>
      </c>
      <c r="AE16" s="50">
        <f t="shared" si="4"/>
        <v>0</v>
      </c>
      <c r="AF16" s="50">
        <f t="shared" si="5"/>
        <v>0</v>
      </c>
    </row>
    <row r="17" spans="1:41" x14ac:dyDescent="0.55000000000000004">
      <c r="A17" s="25" t="s">
        <v>25</v>
      </c>
      <c r="B17" s="26"/>
      <c r="C17" s="27"/>
      <c r="D17" s="27" t="s">
        <v>26</v>
      </c>
      <c r="E17" s="18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142"/>
      <c r="R17" s="50"/>
      <c r="S17" s="50"/>
      <c r="T17" s="50"/>
      <c r="U17" s="50"/>
      <c r="V17" s="50"/>
      <c r="W17" s="50"/>
      <c r="X17" s="50"/>
      <c r="Y17" s="50"/>
      <c r="Z17" s="50"/>
      <c r="AA17" s="50">
        <f t="shared" si="0"/>
        <v>0</v>
      </c>
      <c r="AB17" s="50">
        <f t="shared" si="1"/>
        <v>0</v>
      </c>
      <c r="AC17" s="50">
        <f t="shared" si="2"/>
        <v>0</v>
      </c>
      <c r="AD17" s="50">
        <f t="shared" si="3"/>
        <v>0</v>
      </c>
      <c r="AE17" s="50">
        <f t="shared" si="4"/>
        <v>0</v>
      </c>
      <c r="AF17" s="50">
        <f t="shared" si="5"/>
        <v>0</v>
      </c>
      <c r="AI17" s="255" t="s">
        <v>766</v>
      </c>
      <c r="AJ17" s="255"/>
      <c r="AK17" s="144"/>
    </row>
    <row r="18" spans="1:41" x14ac:dyDescent="0.55000000000000004">
      <c r="A18" s="25" t="s">
        <v>27</v>
      </c>
      <c r="B18" s="26"/>
      <c r="C18" s="27"/>
      <c r="D18" s="27" t="s">
        <v>28</v>
      </c>
      <c r="E18" s="18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142"/>
      <c r="R18" s="50"/>
      <c r="S18" s="50"/>
      <c r="T18" s="50"/>
      <c r="U18" s="50"/>
      <c r="V18" s="50"/>
      <c r="W18" s="50"/>
      <c r="X18" s="50"/>
      <c r="Y18" s="50"/>
      <c r="Z18" s="50"/>
      <c r="AA18" s="50">
        <f t="shared" si="0"/>
        <v>0</v>
      </c>
      <c r="AB18" s="50">
        <f t="shared" si="1"/>
        <v>0</v>
      </c>
      <c r="AC18" s="50">
        <f t="shared" si="2"/>
        <v>0</v>
      </c>
      <c r="AD18" s="50">
        <f t="shared" si="3"/>
        <v>0</v>
      </c>
      <c r="AE18" s="50">
        <f t="shared" si="4"/>
        <v>0</v>
      </c>
      <c r="AF18" s="50">
        <f t="shared" si="5"/>
        <v>0</v>
      </c>
      <c r="AI18" s="255" t="s">
        <v>742</v>
      </c>
      <c r="AJ18" s="255"/>
      <c r="AK18" s="144"/>
    </row>
    <row r="19" spans="1:41" x14ac:dyDescent="0.55000000000000004">
      <c r="A19" s="25" t="s">
        <v>29</v>
      </c>
      <c r="B19" s="26"/>
      <c r="C19" s="27"/>
      <c r="D19" s="27" t="s">
        <v>30</v>
      </c>
      <c r="E19" s="18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142"/>
      <c r="R19" s="50"/>
      <c r="S19" s="50"/>
      <c r="T19" s="50"/>
      <c r="U19" s="50"/>
      <c r="V19" s="50"/>
      <c r="W19" s="50"/>
      <c r="X19" s="50"/>
      <c r="Y19" s="50"/>
      <c r="Z19" s="50"/>
      <c r="AA19" s="50">
        <f t="shared" si="0"/>
        <v>0</v>
      </c>
      <c r="AB19" s="50">
        <f t="shared" si="1"/>
        <v>0</v>
      </c>
      <c r="AC19" s="50">
        <f t="shared" si="2"/>
        <v>0</v>
      </c>
      <c r="AD19" s="50">
        <f t="shared" si="3"/>
        <v>0</v>
      </c>
      <c r="AE19" s="50">
        <f t="shared" si="4"/>
        <v>0</v>
      </c>
      <c r="AF19" s="50">
        <f t="shared" si="5"/>
        <v>0</v>
      </c>
      <c r="AI19" s="145"/>
      <c r="AJ19" s="146"/>
      <c r="AK19" s="144"/>
    </row>
    <row r="20" spans="1:41" x14ac:dyDescent="0.55000000000000004">
      <c r="A20" s="25" t="s">
        <v>31</v>
      </c>
      <c r="B20" s="26"/>
      <c r="C20" s="27"/>
      <c r="D20" s="27" t="s">
        <v>32</v>
      </c>
      <c r="E20" s="18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142"/>
      <c r="R20" s="50"/>
      <c r="S20" s="50"/>
      <c r="T20" s="50"/>
      <c r="U20" s="50"/>
      <c r="V20" s="50"/>
      <c r="W20" s="50"/>
      <c r="X20" s="50"/>
      <c r="Y20" s="50"/>
      <c r="Z20" s="50"/>
      <c r="AA20" s="50">
        <f t="shared" si="0"/>
        <v>0</v>
      </c>
      <c r="AB20" s="50">
        <f t="shared" si="1"/>
        <v>0</v>
      </c>
      <c r="AC20" s="50">
        <f t="shared" si="2"/>
        <v>0</v>
      </c>
      <c r="AD20" s="50">
        <f t="shared" si="3"/>
        <v>0</v>
      </c>
      <c r="AE20" s="50">
        <f t="shared" si="4"/>
        <v>0</v>
      </c>
      <c r="AF20" s="50">
        <f t="shared" si="5"/>
        <v>0</v>
      </c>
      <c r="AI20" s="147" t="s">
        <v>743</v>
      </c>
      <c r="AJ20" s="256" t="s">
        <v>10</v>
      </c>
      <c r="AK20" s="257"/>
    </row>
    <row r="21" spans="1:41" x14ac:dyDescent="0.55000000000000004">
      <c r="A21" s="25" t="s">
        <v>33</v>
      </c>
      <c r="B21" s="26"/>
      <c r="C21" s="27"/>
      <c r="D21" s="27" t="s">
        <v>34</v>
      </c>
      <c r="E21" s="18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142"/>
      <c r="R21" s="50"/>
      <c r="S21" s="50"/>
      <c r="T21" s="50"/>
      <c r="U21" s="50"/>
      <c r="V21" s="50"/>
      <c r="W21" s="50"/>
      <c r="X21" s="50"/>
      <c r="Y21" s="50"/>
      <c r="Z21" s="50"/>
      <c r="AA21" s="50">
        <f t="shared" si="0"/>
        <v>0</v>
      </c>
      <c r="AB21" s="50">
        <f t="shared" si="1"/>
        <v>0</v>
      </c>
      <c r="AC21" s="50">
        <f t="shared" si="2"/>
        <v>0</v>
      </c>
      <c r="AD21" s="50">
        <f t="shared" si="3"/>
        <v>0</v>
      </c>
      <c r="AE21" s="50">
        <f t="shared" si="4"/>
        <v>0</v>
      </c>
      <c r="AF21" s="50">
        <f t="shared" si="5"/>
        <v>0</v>
      </c>
      <c r="AI21" s="148"/>
      <c r="AJ21" s="149" t="s">
        <v>744</v>
      </c>
      <c r="AK21" s="149" t="s">
        <v>745</v>
      </c>
      <c r="AM21" s="1" t="s">
        <v>767</v>
      </c>
      <c r="AO21" s="1" t="s">
        <v>768</v>
      </c>
    </row>
    <row r="22" spans="1:41" x14ac:dyDescent="0.55000000000000004">
      <c r="A22" s="25" t="s">
        <v>35</v>
      </c>
      <c r="B22" s="26"/>
      <c r="C22" s="27"/>
      <c r="D22" s="27" t="s">
        <v>36</v>
      </c>
      <c r="E22" s="18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142"/>
      <c r="R22" s="50"/>
      <c r="S22" s="50"/>
      <c r="T22" s="50"/>
      <c r="U22" s="50"/>
      <c r="V22" s="50"/>
      <c r="W22" s="50"/>
      <c r="X22" s="50"/>
      <c r="Y22" s="50"/>
      <c r="Z22" s="50"/>
      <c r="AA22" s="50">
        <f t="shared" si="0"/>
        <v>0</v>
      </c>
      <c r="AB22" s="50">
        <f t="shared" si="1"/>
        <v>0</v>
      </c>
      <c r="AC22" s="50">
        <f t="shared" si="2"/>
        <v>0</v>
      </c>
      <c r="AD22" s="50">
        <f t="shared" si="3"/>
        <v>0</v>
      </c>
      <c r="AE22" s="50">
        <f t="shared" si="4"/>
        <v>0</v>
      </c>
      <c r="AF22" s="50">
        <f t="shared" si="5"/>
        <v>0</v>
      </c>
      <c r="AI22" s="150" t="s">
        <v>746</v>
      </c>
      <c r="AJ22" s="151"/>
      <c r="AK22" s="152"/>
    </row>
    <row r="23" spans="1:41" x14ac:dyDescent="0.55000000000000004">
      <c r="A23" s="25"/>
      <c r="B23" s="28"/>
      <c r="C23" s="21" t="s">
        <v>37</v>
      </c>
      <c r="D23" s="27"/>
      <c r="E23" s="18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142"/>
      <c r="R23" s="50"/>
      <c r="S23" s="50"/>
      <c r="T23" s="50"/>
      <c r="U23" s="50"/>
      <c r="V23" s="50"/>
      <c r="W23" s="50"/>
      <c r="X23" s="50"/>
      <c r="Y23" s="50"/>
      <c r="Z23" s="50"/>
      <c r="AA23" s="50">
        <f t="shared" si="0"/>
        <v>0</v>
      </c>
      <c r="AB23" s="50"/>
      <c r="AC23" s="50"/>
      <c r="AD23" s="50"/>
      <c r="AE23" s="50"/>
      <c r="AF23" s="50"/>
      <c r="AI23" s="153" t="s">
        <v>747</v>
      </c>
      <c r="AJ23" s="154" t="s">
        <v>545</v>
      </c>
      <c r="AK23" s="155" t="s">
        <v>557</v>
      </c>
      <c r="AM23" s="171">
        <v>1465501000</v>
      </c>
    </row>
    <row r="24" spans="1:41" x14ac:dyDescent="0.55000000000000004">
      <c r="A24" s="25" t="s">
        <v>38</v>
      </c>
      <c r="B24" s="26"/>
      <c r="C24" s="27"/>
      <c r="D24" s="27" t="s">
        <v>39</v>
      </c>
      <c r="E24" s="18"/>
      <c r="F24" s="50"/>
      <c r="G24" s="50"/>
      <c r="H24" s="50"/>
      <c r="I24" s="50"/>
      <c r="J24" s="50"/>
      <c r="K24" s="50"/>
      <c r="L24" s="197"/>
      <c r="M24" s="197"/>
      <c r="N24" s="197"/>
      <c r="O24" s="197"/>
      <c r="P24" s="197"/>
      <c r="Q24" s="209"/>
      <c r="R24" s="197"/>
      <c r="S24" s="197"/>
      <c r="T24" s="197"/>
      <c r="U24" s="197"/>
      <c r="V24" s="50"/>
      <c r="W24" s="50"/>
      <c r="X24" s="50"/>
      <c r="Y24" s="50"/>
      <c r="Z24" s="50"/>
      <c r="AA24" s="50">
        <f t="shared" si="0"/>
        <v>0</v>
      </c>
      <c r="AB24" s="50">
        <f t="shared" si="1"/>
        <v>0</v>
      </c>
      <c r="AC24" s="50">
        <f t="shared" si="2"/>
        <v>0</v>
      </c>
      <c r="AD24" s="50">
        <f t="shared" si="3"/>
        <v>0</v>
      </c>
      <c r="AE24" s="50">
        <f t="shared" si="4"/>
        <v>0</v>
      </c>
      <c r="AF24" s="50">
        <f t="shared" si="5"/>
        <v>0</v>
      </c>
      <c r="AI24" s="153" t="s">
        <v>748</v>
      </c>
      <c r="AJ24" s="154" t="s">
        <v>616</v>
      </c>
      <c r="AK24" s="156" t="s">
        <v>618</v>
      </c>
      <c r="AM24" s="171">
        <v>22454000</v>
      </c>
    </row>
    <row r="25" spans="1:41" x14ac:dyDescent="0.55000000000000004">
      <c r="A25" s="25" t="s">
        <v>40</v>
      </c>
      <c r="B25" s="26"/>
      <c r="C25" s="27"/>
      <c r="D25" s="27" t="s">
        <v>41</v>
      </c>
      <c r="E25" s="18"/>
      <c r="F25" s="50"/>
      <c r="G25" s="50"/>
      <c r="H25" s="50"/>
      <c r="I25" s="50"/>
      <c r="J25" s="50"/>
      <c r="K25" s="50"/>
      <c r="L25" s="197"/>
      <c r="M25" s="197"/>
      <c r="N25" s="197"/>
      <c r="O25" s="197"/>
      <c r="P25" s="197"/>
      <c r="Q25" s="209"/>
      <c r="R25" s="197"/>
      <c r="S25" s="197"/>
      <c r="T25" s="197"/>
      <c r="U25" s="197"/>
      <c r="V25" s="50"/>
      <c r="W25" s="50"/>
      <c r="X25" s="50"/>
      <c r="Y25" s="50"/>
      <c r="Z25" s="50"/>
      <c r="AA25" s="50">
        <f t="shared" si="0"/>
        <v>0</v>
      </c>
      <c r="AB25" s="50">
        <f t="shared" si="1"/>
        <v>0</v>
      </c>
      <c r="AC25" s="50">
        <f t="shared" si="2"/>
        <v>0</v>
      </c>
      <c r="AD25" s="50">
        <f t="shared" si="3"/>
        <v>0</v>
      </c>
      <c r="AE25" s="50">
        <f t="shared" si="4"/>
        <v>0</v>
      </c>
      <c r="AF25" s="50">
        <f t="shared" si="5"/>
        <v>0</v>
      </c>
      <c r="AI25" s="153" t="s">
        <v>749</v>
      </c>
      <c r="AJ25" s="154" t="s">
        <v>611</v>
      </c>
      <c r="AK25" s="156" t="s">
        <v>613</v>
      </c>
      <c r="AM25" s="171">
        <v>19035000</v>
      </c>
    </row>
    <row r="26" spans="1:41" x14ac:dyDescent="0.55000000000000004">
      <c r="A26" s="25"/>
      <c r="B26" s="28"/>
      <c r="C26" s="21" t="s">
        <v>42</v>
      </c>
      <c r="D26" s="27"/>
      <c r="E26" s="18"/>
      <c r="F26" s="50"/>
      <c r="G26" s="50"/>
      <c r="H26" s="50"/>
      <c r="I26" s="50"/>
      <c r="J26" s="50"/>
      <c r="K26" s="50"/>
      <c r="L26" s="197"/>
      <c r="M26" s="197"/>
      <c r="N26" s="197"/>
      <c r="O26" s="197"/>
      <c r="P26" s="197"/>
      <c r="Q26" s="209"/>
      <c r="R26" s="197"/>
      <c r="S26" s="197"/>
      <c r="T26" s="197"/>
      <c r="U26" s="197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I26" s="153" t="s">
        <v>750</v>
      </c>
      <c r="AJ26" s="154" t="s">
        <v>562</v>
      </c>
      <c r="AK26" s="156" t="s">
        <v>649</v>
      </c>
      <c r="AM26" s="171">
        <v>28472000</v>
      </c>
    </row>
    <row r="27" spans="1:41" x14ac:dyDescent="0.55000000000000004">
      <c r="A27" s="25" t="s">
        <v>43</v>
      </c>
      <c r="B27" s="26"/>
      <c r="C27" s="27"/>
      <c r="D27" s="27" t="s">
        <v>44</v>
      </c>
      <c r="E27" s="18"/>
      <c r="F27" s="50"/>
      <c r="G27" s="50"/>
      <c r="H27" s="50"/>
      <c r="I27" s="50"/>
      <c r="J27" s="50"/>
      <c r="K27" s="50"/>
      <c r="L27" s="197"/>
      <c r="M27" s="197"/>
      <c r="N27" s="197"/>
      <c r="O27" s="197"/>
      <c r="P27" s="197"/>
      <c r="Q27" s="209"/>
      <c r="R27" s="197"/>
      <c r="S27" s="197"/>
      <c r="T27" s="197"/>
      <c r="U27" s="197"/>
      <c r="V27" s="50"/>
      <c r="W27" s="50"/>
      <c r="X27" s="50"/>
      <c r="Y27" s="50"/>
      <c r="Z27" s="50"/>
      <c r="AA27" s="50">
        <f t="shared" si="0"/>
        <v>0</v>
      </c>
      <c r="AB27" s="50">
        <f t="shared" si="1"/>
        <v>0</v>
      </c>
      <c r="AC27" s="50">
        <f t="shared" si="2"/>
        <v>0</v>
      </c>
      <c r="AD27" s="50">
        <f t="shared" si="3"/>
        <v>0</v>
      </c>
      <c r="AE27" s="50">
        <f t="shared" si="4"/>
        <v>0</v>
      </c>
      <c r="AF27" s="50">
        <f t="shared" si="5"/>
        <v>0</v>
      </c>
      <c r="AI27" s="153" t="s">
        <v>751</v>
      </c>
      <c r="AJ27" s="154"/>
      <c r="AK27" s="156"/>
      <c r="AM27" s="171"/>
    </row>
    <row r="28" spans="1:41" x14ac:dyDescent="0.55000000000000004">
      <c r="A28" s="25" t="s">
        <v>45</v>
      </c>
      <c r="B28" s="26"/>
      <c r="C28" s="27"/>
      <c r="D28" s="27" t="s">
        <v>46</v>
      </c>
      <c r="E28" s="18"/>
      <c r="F28" s="50"/>
      <c r="G28" s="50"/>
      <c r="H28" s="50"/>
      <c r="I28" s="50"/>
      <c r="J28" s="50"/>
      <c r="K28" s="50"/>
      <c r="L28" s="197"/>
      <c r="M28" s="197"/>
      <c r="N28" s="197"/>
      <c r="O28" s="197"/>
      <c r="P28" s="197"/>
      <c r="Q28" s="209"/>
      <c r="R28" s="197"/>
      <c r="S28" s="197"/>
      <c r="T28" s="197"/>
      <c r="U28" s="197"/>
      <c r="V28" s="50"/>
      <c r="W28" s="50"/>
      <c r="X28" s="50"/>
      <c r="Y28" s="50"/>
      <c r="Z28" s="50"/>
      <c r="AA28" s="50">
        <f t="shared" si="0"/>
        <v>0</v>
      </c>
      <c r="AB28" s="50">
        <f t="shared" si="1"/>
        <v>0</v>
      </c>
      <c r="AC28" s="50">
        <f t="shared" si="2"/>
        <v>0</v>
      </c>
      <c r="AD28" s="50">
        <f t="shared" si="3"/>
        <v>0</v>
      </c>
      <c r="AE28" s="50">
        <f t="shared" si="4"/>
        <v>0</v>
      </c>
      <c r="AF28" s="50">
        <f t="shared" si="5"/>
        <v>0</v>
      </c>
      <c r="AI28" s="153" t="s">
        <v>752</v>
      </c>
      <c r="AJ28" s="154" t="s">
        <v>654</v>
      </c>
      <c r="AK28" s="156" t="s">
        <v>734</v>
      </c>
      <c r="AM28" s="171">
        <v>7438000</v>
      </c>
    </row>
    <row r="29" spans="1:41" x14ac:dyDescent="0.55000000000000004">
      <c r="A29" s="25"/>
      <c r="B29" s="28" t="s">
        <v>47</v>
      </c>
      <c r="C29" s="27"/>
      <c r="D29" s="27"/>
      <c r="E29" s="18"/>
      <c r="F29" s="50"/>
      <c r="G29" s="50"/>
      <c r="H29" s="50"/>
      <c r="I29" s="50"/>
      <c r="J29" s="50"/>
      <c r="K29" s="50"/>
      <c r="L29" s="197"/>
      <c r="M29" s="197"/>
      <c r="N29" s="197"/>
      <c r="O29" s="197"/>
      <c r="P29" s="197"/>
      <c r="Q29" s="209"/>
      <c r="R29" s="197"/>
      <c r="S29" s="197"/>
      <c r="T29" s="197"/>
      <c r="U29" s="197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I29" s="157" t="s">
        <v>753</v>
      </c>
      <c r="AJ29" s="158"/>
      <c r="AK29" s="159"/>
      <c r="AM29" s="174">
        <f>SUM(AM23:AM28)</f>
        <v>1542900000</v>
      </c>
      <c r="AO29" s="174">
        <v>1542900000</v>
      </c>
    </row>
    <row r="30" spans="1:41" x14ac:dyDescent="0.55000000000000004">
      <c r="A30" s="25"/>
      <c r="B30" s="28" t="s">
        <v>48</v>
      </c>
      <c r="C30" s="27"/>
      <c r="D30" s="27"/>
      <c r="E30" s="18"/>
      <c r="F30" s="50"/>
      <c r="G30" s="50"/>
      <c r="H30" s="50"/>
      <c r="I30" s="50"/>
      <c r="J30" s="50"/>
      <c r="K30" s="50"/>
      <c r="L30" s="197"/>
      <c r="M30" s="197"/>
      <c r="N30" s="197"/>
      <c r="O30" s="197"/>
      <c r="P30" s="197"/>
      <c r="Q30" s="209"/>
      <c r="R30" s="197"/>
      <c r="S30" s="197"/>
      <c r="T30" s="197"/>
      <c r="U30" s="197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I30" s="160" t="s">
        <v>754</v>
      </c>
      <c r="AJ30" s="161"/>
      <c r="AK30" s="162"/>
    </row>
    <row r="31" spans="1:41" s="198" customFormat="1" x14ac:dyDescent="0.55000000000000004">
      <c r="A31" s="193"/>
      <c r="B31" s="226"/>
      <c r="C31" s="224" t="s">
        <v>49</v>
      </c>
      <c r="D31" s="224"/>
      <c r="E31" s="22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209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I31" s="163" t="s">
        <v>755</v>
      </c>
      <c r="AJ31" s="164" t="s">
        <v>15</v>
      </c>
      <c r="AK31" s="165" t="s">
        <v>45</v>
      </c>
      <c r="AM31" s="228">
        <v>1310962000</v>
      </c>
      <c r="AN31" s="229">
        <f>AF12</f>
        <v>1310962000</v>
      </c>
      <c r="AO31" s="229">
        <f>AM31-AN31</f>
        <v>0</v>
      </c>
    </row>
    <row r="32" spans="1:41" s="198" customFormat="1" x14ac:dyDescent="0.55000000000000004">
      <c r="A32" s="193" t="s">
        <v>50</v>
      </c>
      <c r="B32" s="194"/>
      <c r="C32" s="195"/>
      <c r="D32" s="195" t="s">
        <v>51</v>
      </c>
      <c r="E32" s="196"/>
      <c r="F32" s="197">
        <v>5700000</v>
      </c>
      <c r="G32" s="197">
        <v>3064000</v>
      </c>
      <c r="H32" s="197">
        <v>2638000</v>
      </c>
      <c r="I32" s="197">
        <v>4927000</v>
      </c>
      <c r="J32" s="197">
        <v>2300000</v>
      </c>
      <c r="K32" s="197">
        <v>2688000</v>
      </c>
      <c r="L32" s="197">
        <v>3092000</v>
      </c>
      <c r="M32" s="197">
        <v>3080000</v>
      </c>
      <c r="N32" s="203">
        <v>1640000</v>
      </c>
      <c r="O32" s="203">
        <v>4000000</v>
      </c>
      <c r="P32" s="203">
        <v>2085000</v>
      </c>
      <c r="Q32" s="203">
        <v>4000000</v>
      </c>
      <c r="R32" s="203">
        <v>2534000</v>
      </c>
      <c r="S32" s="203">
        <v>1010000</v>
      </c>
      <c r="T32" s="197">
        <v>3090000</v>
      </c>
      <c r="U32" s="197">
        <v>1690000</v>
      </c>
      <c r="V32" s="197">
        <v>2900000</v>
      </c>
      <c r="W32" s="197">
        <v>1330000</v>
      </c>
      <c r="X32" s="197">
        <v>2329000</v>
      </c>
      <c r="Y32" s="197">
        <v>1280000</v>
      </c>
      <c r="Z32" s="197">
        <v>2834000</v>
      </c>
      <c r="AA32" s="197">
        <f t="shared" si="0"/>
        <v>27489000</v>
      </c>
      <c r="AB32" s="197">
        <f t="shared" si="1"/>
        <v>11725000</v>
      </c>
      <c r="AC32" s="197">
        <f t="shared" si="2"/>
        <v>2534000</v>
      </c>
      <c r="AD32" s="197">
        <f t="shared" si="3"/>
        <v>8690000</v>
      </c>
      <c r="AE32" s="197">
        <f t="shared" si="4"/>
        <v>7773000</v>
      </c>
      <c r="AF32" s="197">
        <f t="shared" si="5"/>
        <v>58211000</v>
      </c>
      <c r="AI32" s="163" t="s">
        <v>756</v>
      </c>
      <c r="AJ32" s="164" t="s">
        <v>50</v>
      </c>
      <c r="AK32" s="165" t="s">
        <v>136</v>
      </c>
      <c r="AM32" s="228">
        <v>89458000</v>
      </c>
      <c r="AN32" s="229">
        <f>AF32+AF33+AF34+AF35+AF36+AF37+AF38+AF40+AF41+AF43+AF44+AF45+AF46+AF47+AF48+AF49+AF50+AF52+AF53+AF54+AF57+AF58+AF59+AF60+AF61+AF63+AF64+AF66+AF67+AF68+AF69+AF71+AF72+AF74+AF75+AF76+AF77+AF79+AF80</f>
        <v>89458000</v>
      </c>
      <c r="AO32" s="229">
        <f t="shared" ref="AO32:AO37" si="6">AM32-AN32</f>
        <v>0</v>
      </c>
    </row>
    <row r="33" spans="1:41" s="198" customFormat="1" x14ac:dyDescent="0.55000000000000004">
      <c r="A33" s="193" t="s">
        <v>52</v>
      </c>
      <c r="B33" s="194"/>
      <c r="C33" s="195"/>
      <c r="D33" s="220" t="s">
        <v>53</v>
      </c>
      <c r="E33" s="230"/>
      <c r="F33" s="197"/>
      <c r="G33" s="197">
        <v>168000</v>
      </c>
      <c r="H33" s="197">
        <v>290000</v>
      </c>
      <c r="I33" s="197">
        <v>1350000</v>
      </c>
      <c r="J33" s="197">
        <v>200000</v>
      </c>
      <c r="K33" s="197">
        <v>385000</v>
      </c>
      <c r="L33" s="197">
        <v>270000</v>
      </c>
      <c r="M33" s="197">
        <v>250000</v>
      </c>
      <c r="N33" s="203">
        <v>184000</v>
      </c>
      <c r="O33" s="203">
        <v>184000</v>
      </c>
      <c r="P33" s="203">
        <v>184000</v>
      </c>
      <c r="Q33" s="203">
        <v>184000</v>
      </c>
      <c r="R33" s="203"/>
      <c r="S33" s="197">
        <v>174000</v>
      </c>
      <c r="T33" s="197">
        <v>174000</v>
      </c>
      <c r="U33" s="197">
        <v>135000</v>
      </c>
      <c r="V33" s="197">
        <v>195000</v>
      </c>
      <c r="W33" s="197"/>
      <c r="X33" s="197">
        <v>167000</v>
      </c>
      <c r="Y33" s="197">
        <v>167000</v>
      </c>
      <c r="Z33" s="197">
        <v>167000</v>
      </c>
      <c r="AA33" s="197">
        <f t="shared" si="0"/>
        <v>2913000</v>
      </c>
      <c r="AB33" s="197">
        <f t="shared" si="1"/>
        <v>736000</v>
      </c>
      <c r="AC33" s="197">
        <f t="shared" si="2"/>
        <v>0</v>
      </c>
      <c r="AD33" s="197">
        <f t="shared" si="3"/>
        <v>678000</v>
      </c>
      <c r="AE33" s="197">
        <f t="shared" si="4"/>
        <v>501000</v>
      </c>
      <c r="AF33" s="197">
        <f t="shared" si="5"/>
        <v>4828000</v>
      </c>
      <c r="AI33" s="163" t="s">
        <v>757</v>
      </c>
      <c r="AJ33" s="164" t="s">
        <v>140</v>
      </c>
      <c r="AK33" s="165" t="s">
        <v>396</v>
      </c>
      <c r="AM33" s="228">
        <v>41453000</v>
      </c>
      <c r="AN33" s="229">
        <f>AF84+AF85+AF86+AF87+AF88+AF89+AF90+AF91+AF92+AF94+AF95+AF96+AF97+AF98+AF100+AF101+AF102+AF103+AF105+AF108+AF109+AF110+AF112+AF113+AF114+AF117+AF118+AF120+AF121+AF124+AF125+AF126+AF127+AF128+AF129+AF130+AF131+AF133+AF134+AF135+AF136+AF137+AF138+AF139+AF141+AF142+AF143+AF144+AF146+AF147+AF148+AF150+AF151+AF153+AF154+AF155+AF157+AF158+AF159+AF160+AF161+AF162+AF163+AF164+AF165+AF166+AF167+AF168+AF169+AF170+AF180+AF181+AF183+AF184+AF185+AF186+AF187+AF188+AF190+AF191+AF192+AF193+AF194+AF196+AF198+AF199+AF201+AF202+AF203+AF204+AF205+AF206+AF207+AF209+AF210+AF211+AF212+AF214+AF215+AF216+AF217+AF218+AF219+AF220+AF221+AF222+AF223+AF224+AF225+AF226</f>
        <v>41453000</v>
      </c>
      <c r="AO33" s="229">
        <f t="shared" si="6"/>
        <v>0</v>
      </c>
    </row>
    <row r="34" spans="1:41" s="198" customFormat="1" x14ac:dyDescent="0.55000000000000004">
      <c r="A34" s="193" t="s">
        <v>54</v>
      </c>
      <c r="B34" s="194"/>
      <c r="C34" s="195"/>
      <c r="D34" s="195" t="s">
        <v>55</v>
      </c>
      <c r="E34" s="196"/>
      <c r="F34" s="197">
        <v>1000</v>
      </c>
      <c r="G34" s="197">
        <v>119000</v>
      </c>
      <c r="H34" s="197">
        <v>90000</v>
      </c>
      <c r="I34" s="197">
        <v>200000</v>
      </c>
      <c r="J34" s="197">
        <v>15000</v>
      </c>
      <c r="K34" s="197">
        <v>20000</v>
      </c>
      <c r="L34" s="197"/>
      <c r="M34" s="197">
        <v>2000</v>
      </c>
      <c r="N34" s="197"/>
      <c r="O34" s="203">
        <v>100000</v>
      </c>
      <c r="P34" s="203">
        <v>40000</v>
      </c>
      <c r="Q34" s="203">
        <v>70000</v>
      </c>
      <c r="R34" s="203">
        <v>50000</v>
      </c>
      <c r="S34" s="197"/>
      <c r="T34" s="197">
        <v>100000</v>
      </c>
      <c r="U34" s="197">
        <v>50000</v>
      </c>
      <c r="V34" s="197">
        <v>60000</v>
      </c>
      <c r="W34" s="197"/>
      <c r="X34" s="197">
        <v>100000</v>
      </c>
      <c r="Y34" s="197">
        <v>25000</v>
      </c>
      <c r="Z34" s="197">
        <v>25000</v>
      </c>
      <c r="AA34" s="197">
        <f t="shared" si="0"/>
        <v>447000</v>
      </c>
      <c r="AB34" s="197">
        <f t="shared" si="1"/>
        <v>210000</v>
      </c>
      <c r="AC34" s="197">
        <f t="shared" si="2"/>
        <v>50000</v>
      </c>
      <c r="AD34" s="197">
        <f t="shared" si="3"/>
        <v>210000</v>
      </c>
      <c r="AE34" s="197">
        <f t="shared" si="4"/>
        <v>150000</v>
      </c>
      <c r="AF34" s="197">
        <f t="shared" si="5"/>
        <v>1067000</v>
      </c>
      <c r="AI34" s="163" t="s">
        <v>758</v>
      </c>
      <c r="AJ34" s="164"/>
      <c r="AK34" s="165"/>
      <c r="AM34" s="228"/>
      <c r="AO34" s="229">
        <f t="shared" si="6"/>
        <v>0</v>
      </c>
    </row>
    <row r="35" spans="1:41" s="198" customFormat="1" x14ac:dyDescent="0.55000000000000004">
      <c r="A35" s="193" t="s">
        <v>56</v>
      </c>
      <c r="B35" s="194"/>
      <c r="C35" s="195"/>
      <c r="D35" s="195" t="s">
        <v>57</v>
      </c>
      <c r="E35" s="196"/>
      <c r="F35" s="197"/>
      <c r="G35" s="197">
        <v>45000</v>
      </c>
      <c r="H35" s="197">
        <v>35000</v>
      </c>
      <c r="I35" s="197">
        <v>150000</v>
      </c>
      <c r="J35" s="197">
        <v>15000</v>
      </c>
      <c r="K35" s="197"/>
      <c r="L35" s="197"/>
      <c r="M35" s="197"/>
      <c r="N35" s="197"/>
      <c r="O35" s="197">
        <v>160000</v>
      </c>
      <c r="P35" s="197">
        <v>60000</v>
      </c>
      <c r="Q35" s="209"/>
      <c r="R35" s="203">
        <v>130000</v>
      </c>
      <c r="S35" s="197"/>
      <c r="T35" s="197">
        <v>150000</v>
      </c>
      <c r="U35" s="197">
        <v>50000</v>
      </c>
      <c r="V35" s="197"/>
      <c r="W35" s="197"/>
      <c r="X35" s="197">
        <v>200000</v>
      </c>
      <c r="Y35" s="197">
        <v>50000</v>
      </c>
      <c r="Z35" s="197"/>
      <c r="AA35" s="197">
        <f t="shared" si="0"/>
        <v>245000</v>
      </c>
      <c r="AB35" s="197">
        <f t="shared" si="1"/>
        <v>220000</v>
      </c>
      <c r="AC35" s="197">
        <f t="shared" si="2"/>
        <v>130000</v>
      </c>
      <c r="AD35" s="197">
        <f t="shared" si="3"/>
        <v>200000</v>
      </c>
      <c r="AE35" s="197">
        <f t="shared" si="4"/>
        <v>250000</v>
      </c>
      <c r="AF35" s="197">
        <f t="shared" si="5"/>
        <v>1045000</v>
      </c>
      <c r="AI35" s="163" t="s">
        <v>759</v>
      </c>
      <c r="AJ35" s="164" t="s">
        <v>205</v>
      </c>
      <c r="AK35" s="165"/>
      <c r="AM35" s="228">
        <v>557000</v>
      </c>
      <c r="AN35" s="238">
        <f>AF122</f>
        <v>557000</v>
      </c>
      <c r="AO35" s="229">
        <f t="shared" si="6"/>
        <v>0</v>
      </c>
    </row>
    <row r="36" spans="1:41" s="198" customFormat="1" x14ac:dyDescent="0.55000000000000004">
      <c r="A36" s="193" t="s">
        <v>58</v>
      </c>
      <c r="B36" s="194"/>
      <c r="C36" s="195"/>
      <c r="D36" s="195" t="s">
        <v>59</v>
      </c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209"/>
      <c r="R36" s="210"/>
      <c r="S36" s="197"/>
      <c r="T36" s="197"/>
      <c r="U36" s="197"/>
      <c r="V36" s="197"/>
      <c r="W36" s="197"/>
      <c r="X36" s="197"/>
      <c r="Y36" s="197"/>
      <c r="Z36" s="197"/>
      <c r="AA36" s="197">
        <f t="shared" si="0"/>
        <v>0</v>
      </c>
      <c r="AB36" s="197">
        <f t="shared" si="1"/>
        <v>0</v>
      </c>
      <c r="AC36" s="197">
        <f t="shared" si="2"/>
        <v>0</v>
      </c>
      <c r="AD36" s="197">
        <f t="shared" si="3"/>
        <v>0</v>
      </c>
      <c r="AE36" s="197">
        <f t="shared" si="4"/>
        <v>0</v>
      </c>
      <c r="AF36" s="213">
        <f t="shared" si="5"/>
        <v>0</v>
      </c>
      <c r="AI36" s="163" t="s">
        <v>760</v>
      </c>
      <c r="AJ36" s="164" t="s">
        <v>301</v>
      </c>
      <c r="AK36" s="165" t="s">
        <v>307</v>
      </c>
      <c r="AM36" s="228">
        <v>12775000</v>
      </c>
      <c r="AN36" s="239">
        <f>AF173+AF174+AF175+AF176+AF177</f>
        <v>12775000</v>
      </c>
      <c r="AO36" s="229">
        <f t="shared" si="6"/>
        <v>0</v>
      </c>
    </row>
    <row r="37" spans="1:41" s="198" customFormat="1" x14ac:dyDescent="0.55000000000000004">
      <c r="A37" s="193" t="s">
        <v>60</v>
      </c>
      <c r="B37" s="194"/>
      <c r="C37" s="195"/>
      <c r="D37" s="195" t="s">
        <v>61</v>
      </c>
      <c r="E37" s="196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209"/>
      <c r="R37" s="197"/>
      <c r="S37" s="197"/>
      <c r="T37" s="197"/>
      <c r="U37" s="197"/>
      <c r="V37" s="197"/>
      <c r="W37" s="197"/>
      <c r="X37" s="197"/>
      <c r="Y37" s="197"/>
      <c r="Z37" s="197"/>
      <c r="AA37" s="197">
        <f t="shared" si="0"/>
        <v>0</v>
      </c>
      <c r="AB37" s="197">
        <f t="shared" si="1"/>
        <v>0</v>
      </c>
      <c r="AC37" s="197">
        <f t="shared" si="2"/>
        <v>0</v>
      </c>
      <c r="AD37" s="197">
        <f t="shared" si="3"/>
        <v>0</v>
      </c>
      <c r="AE37" s="197">
        <f t="shared" si="4"/>
        <v>0</v>
      </c>
      <c r="AF37" s="197">
        <f t="shared" si="5"/>
        <v>0</v>
      </c>
      <c r="AI37" s="231" t="s">
        <v>761</v>
      </c>
      <c r="AJ37" s="232" t="s">
        <v>400</v>
      </c>
      <c r="AK37" s="233" t="s">
        <v>475</v>
      </c>
      <c r="AM37" s="228">
        <v>86432000</v>
      </c>
      <c r="AN37" s="229">
        <f>AF229+AF231+AF232+AF233+AF234+AF235+AF237+AF238+AF239+AF240+AF242+AF243+AF244+AF245+AF246+AF248+AF249+AF250+AF251+AF252+AF253+AF254+AF255+AF256+AF257+AF258+AF260+AF261+AF262+AF263+AF264+AF266+AF267+AF268+AF269+AF270+AF273+AF275+AF276+AF277</f>
        <v>86432000</v>
      </c>
      <c r="AO37" s="229">
        <f t="shared" si="6"/>
        <v>0</v>
      </c>
    </row>
    <row r="38" spans="1:41" s="198" customFormat="1" x14ac:dyDescent="0.55000000000000004">
      <c r="A38" s="193" t="s">
        <v>62</v>
      </c>
      <c r="B38" s="194"/>
      <c r="C38" s="195"/>
      <c r="D38" s="195" t="s">
        <v>63</v>
      </c>
      <c r="E38" s="196"/>
      <c r="F38" s="197">
        <v>5000</v>
      </c>
      <c r="G38" s="197">
        <v>5000</v>
      </c>
      <c r="H38" s="197"/>
      <c r="I38" s="197">
        <v>5000</v>
      </c>
      <c r="J38" s="197"/>
      <c r="K38" s="197"/>
      <c r="L38" s="197"/>
      <c r="M38" s="197"/>
      <c r="N38" s="197"/>
      <c r="O38" s="197"/>
      <c r="P38" s="197"/>
      <c r="Q38" s="209"/>
      <c r="R38" s="197"/>
      <c r="S38" s="197"/>
      <c r="T38" s="197"/>
      <c r="U38" s="197"/>
      <c r="V38" s="197"/>
      <c r="W38" s="197"/>
      <c r="X38" s="197"/>
      <c r="Y38" s="197"/>
      <c r="Z38" s="197"/>
      <c r="AA38" s="197">
        <f t="shared" si="0"/>
        <v>15000</v>
      </c>
      <c r="AB38" s="197">
        <f t="shared" si="1"/>
        <v>0</v>
      </c>
      <c r="AC38" s="197">
        <f t="shared" si="2"/>
        <v>0</v>
      </c>
      <c r="AD38" s="197">
        <f t="shared" si="3"/>
        <v>0</v>
      </c>
      <c r="AE38" s="197">
        <f t="shared" si="4"/>
        <v>0</v>
      </c>
      <c r="AF38" s="197">
        <f t="shared" si="5"/>
        <v>15000</v>
      </c>
      <c r="AI38" s="234" t="s">
        <v>762</v>
      </c>
      <c r="AJ38" s="235"/>
      <c r="AK38" s="236"/>
      <c r="AM38" s="237">
        <f>SUM(AM31:AM37)</f>
        <v>1541637000</v>
      </c>
      <c r="AN38" s="237">
        <f t="shared" ref="AN38:AO38" si="7">SUM(AN31:AN37)</f>
        <v>1541637000</v>
      </c>
      <c r="AO38" s="237">
        <f t="shared" si="7"/>
        <v>0</v>
      </c>
    </row>
    <row r="39" spans="1:41" x14ac:dyDescent="0.55000000000000004">
      <c r="A39" s="30"/>
      <c r="B39" s="31"/>
      <c r="C39" s="32" t="s">
        <v>64</v>
      </c>
      <c r="D39" s="33"/>
      <c r="E39" s="2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142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I39" s="52" t="s">
        <v>763</v>
      </c>
      <c r="AJ39" s="52"/>
      <c r="AK39" s="52"/>
      <c r="AM39" s="171">
        <v>10198000</v>
      </c>
      <c r="AO39" s="192">
        <v>10198000</v>
      </c>
    </row>
    <row r="40" spans="1:41" x14ac:dyDescent="0.55000000000000004">
      <c r="A40" s="25" t="s">
        <v>65</v>
      </c>
      <c r="B40" s="26"/>
      <c r="C40" s="27"/>
      <c r="D40" s="27" t="s">
        <v>66</v>
      </c>
      <c r="E40" s="18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142"/>
      <c r="R40" s="50"/>
      <c r="S40" s="50"/>
      <c r="T40" s="50"/>
      <c r="U40" s="50"/>
      <c r="V40" s="50"/>
      <c r="W40" s="50"/>
      <c r="X40" s="50"/>
      <c r="Y40" s="50"/>
      <c r="Z40" s="50"/>
      <c r="AA40" s="50">
        <f t="shared" si="0"/>
        <v>0</v>
      </c>
      <c r="AB40" s="50">
        <f t="shared" si="1"/>
        <v>0</v>
      </c>
      <c r="AC40" s="50">
        <f t="shared" si="2"/>
        <v>0</v>
      </c>
      <c r="AD40" s="50">
        <f t="shared" si="3"/>
        <v>0</v>
      </c>
      <c r="AE40" s="50">
        <f t="shared" si="4"/>
        <v>0</v>
      </c>
      <c r="AF40" s="50">
        <f t="shared" si="5"/>
        <v>0</v>
      </c>
      <c r="AI40" s="169" t="s">
        <v>764</v>
      </c>
      <c r="AJ40" s="52"/>
      <c r="AK40" s="52"/>
      <c r="AM40" s="172">
        <f>AM38-AM39</f>
        <v>1531439000</v>
      </c>
      <c r="AO40" s="170">
        <f>AO38-AO39</f>
        <v>-10198000</v>
      </c>
    </row>
    <row r="41" spans="1:41" ht="24.75" thickBot="1" x14ac:dyDescent="0.6">
      <c r="A41" s="25" t="s">
        <v>67</v>
      </c>
      <c r="B41" s="26"/>
      <c r="C41" s="27"/>
      <c r="D41" s="27" t="s">
        <v>68</v>
      </c>
      <c r="E41" s="18"/>
      <c r="F41" s="50">
        <v>544000</v>
      </c>
      <c r="G41" s="50">
        <v>307000</v>
      </c>
      <c r="H41" s="50">
        <v>264000</v>
      </c>
      <c r="I41" s="50">
        <v>492000</v>
      </c>
      <c r="J41" s="50">
        <v>230000</v>
      </c>
      <c r="K41" s="50">
        <v>269000</v>
      </c>
      <c r="L41" s="50">
        <v>309000</v>
      </c>
      <c r="M41" s="50">
        <v>308000</v>
      </c>
      <c r="N41" s="140">
        <v>164000</v>
      </c>
      <c r="O41" s="140">
        <v>400000</v>
      </c>
      <c r="P41" s="140">
        <v>209000</v>
      </c>
      <c r="Q41" s="140">
        <v>400000</v>
      </c>
      <c r="R41" s="50">
        <v>254000</v>
      </c>
      <c r="S41" s="140">
        <v>101000</v>
      </c>
      <c r="T41" s="50">
        <v>310000</v>
      </c>
      <c r="U41" s="50">
        <v>170000</v>
      </c>
      <c r="V41" s="50">
        <v>290000</v>
      </c>
      <c r="W41" s="50">
        <v>133000</v>
      </c>
      <c r="X41" s="50">
        <v>233000</v>
      </c>
      <c r="Y41" s="50">
        <v>130000</v>
      </c>
      <c r="Z41" s="50">
        <v>284000</v>
      </c>
      <c r="AA41" s="50">
        <f t="shared" si="0"/>
        <v>2723000</v>
      </c>
      <c r="AB41" s="50">
        <f t="shared" si="1"/>
        <v>1173000</v>
      </c>
      <c r="AC41" s="50">
        <f t="shared" si="2"/>
        <v>254000</v>
      </c>
      <c r="AD41" s="50">
        <f t="shared" si="3"/>
        <v>871000</v>
      </c>
      <c r="AE41" s="50">
        <f t="shared" si="4"/>
        <v>780000</v>
      </c>
      <c r="AF41" s="50">
        <f t="shared" si="5"/>
        <v>5801000</v>
      </c>
      <c r="AI41" s="169" t="s">
        <v>765</v>
      </c>
      <c r="AJ41" s="52"/>
      <c r="AK41" s="52"/>
      <c r="AM41" s="173">
        <f>AM29-AM40</f>
        <v>11461000</v>
      </c>
      <c r="AO41" s="170">
        <f>AO29-AO40</f>
        <v>1553098000</v>
      </c>
    </row>
    <row r="42" spans="1:41" ht="24.75" thickTop="1" x14ac:dyDescent="0.55000000000000004">
      <c r="A42" s="30"/>
      <c r="B42" s="31"/>
      <c r="C42" s="32" t="s">
        <v>69</v>
      </c>
      <c r="D42" s="33"/>
      <c r="E42" s="29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142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</row>
    <row r="43" spans="1:41" x14ac:dyDescent="0.55000000000000004">
      <c r="A43" s="25" t="s">
        <v>70</v>
      </c>
      <c r="B43" s="26"/>
      <c r="C43" s="27"/>
      <c r="D43" s="27" t="s">
        <v>71</v>
      </c>
      <c r="E43" s="18"/>
      <c r="F43" s="50"/>
      <c r="G43" s="50"/>
      <c r="H43" s="50">
        <v>23000</v>
      </c>
      <c r="I43" s="50">
        <v>23000</v>
      </c>
      <c r="J43" s="50"/>
      <c r="K43" s="50"/>
      <c r="L43" s="50"/>
      <c r="M43" s="50"/>
      <c r="N43" s="50"/>
      <c r="O43" s="50"/>
      <c r="P43" s="50"/>
      <c r="Q43" s="142"/>
      <c r="R43" s="50"/>
      <c r="S43" s="50"/>
      <c r="T43" s="50"/>
      <c r="U43" s="50"/>
      <c r="V43" s="50"/>
      <c r="W43" s="50"/>
      <c r="X43" s="50"/>
      <c r="Y43" s="50"/>
      <c r="Z43" s="50"/>
      <c r="AA43" s="50">
        <f t="shared" si="0"/>
        <v>46000</v>
      </c>
      <c r="AB43" s="50">
        <f t="shared" si="1"/>
        <v>0</v>
      </c>
      <c r="AC43" s="50">
        <f t="shared" si="2"/>
        <v>0</v>
      </c>
      <c r="AD43" s="50">
        <f t="shared" si="3"/>
        <v>0</v>
      </c>
      <c r="AE43" s="50">
        <f t="shared" si="4"/>
        <v>0</v>
      </c>
      <c r="AF43" s="50">
        <f t="shared" si="5"/>
        <v>46000</v>
      </c>
    </row>
    <row r="44" spans="1:41" x14ac:dyDescent="0.55000000000000004">
      <c r="A44" s="25" t="s">
        <v>72</v>
      </c>
      <c r="B44" s="26"/>
      <c r="C44" s="27"/>
      <c r="D44" s="27" t="s">
        <v>73</v>
      </c>
      <c r="E44" s="18"/>
      <c r="F44" s="50"/>
      <c r="G44" s="50"/>
      <c r="H44" s="50"/>
      <c r="I44" s="50">
        <v>312000</v>
      </c>
      <c r="J44" s="50"/>
      <c r="K44" s="50"/>
      <c r="L44" s="50"/>
      <c r="M44" s="50"/>
      <c r="N44" s="50"/>
      <c r="O44" s="50"/>
      <c r="P44" s="50"/>
      <c r="Q44" s="142"/>
      <c r="R44" s="50"/>
      <c r="S44" s="50"/>
      <c r="T44" s="50"/>
      <c r="U44" s="50"/>
      <c r="V44" s="50"/>
      <c r="W44" s="50"/>
      <c r="X44" s="50"/>
      <c r="Y44" s="50"/>
      <c r="Z44" s="50"/>
      <c r="AA44" s="50">
        <f t="shared" si="0"/>
        <v>312000</v>
      </c>
      <c r="AB44" s="50">
        <f t="shared" si="1"/>
        <v>0</v>
      </c>
      <c r="AC44" s="50">
        <f t="shared" si="2"/>
        <v>0</v>
      </c>
      <c r="AD44" s="50">
        <f t="shared" si="3"/>
        <v>0</v>
      </c>
      <c r="AE44" s="50">
        <f t="shared" si="4"/>
        <v>0</v>
      </c>
      <c r="AF44" s="50">
        <f t="shared" si="5"/>
        <v>312000</v>
      </c>
    </row>
    <row r="45" spans="1:41" x14ac:dyDescent="0.55000000000000004">
      <c r="A45" s="30" t="s">
        <v>74</v>
      </c>
      <c r="B45" s="34"/>
      <c r="C45" s="33"/>
      <c r="D45" s="33" t="s">
        <v>75</v>
      </c>
      <c r="E45" s="29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142"/>
      <c r="R45" s="50"/>
      <c r="S45" s="50"/>
      <c r="T45" s="50"/>
      <c r="U45" s="50"/>
      <c r="V45" s="50"/>
      <c r="W45" s="50"/>
      <c r="X45" s="50"/>
      <c r="Y45" s="50"/>
      <c r="Z45" s="50"/>
      <c r="AA45" s="50">
        <f t="shared" si="0"/>
        <v>0</v>
      </c>
      <c r="AB45" s="50">
        <f t="shared" si="1"/>
        <v>0</v>
      </c>
      <c r="AC45" s="50">
        <f t="shared" si="2"/>
        <v>0</v>
      </c>
      <c r="AD45" s="50">
        <f t="shared" si="3"/>
        <v>0</v>
      </c>
      <c r="AE45" s="50">
        <f t="shared" si="4"/>
        <v>0</v>
      </c>
      <c r="AF45" s="50">
        <f t="shared" si="5"/>
        <v>0</v>
      </c>
    </row>
    <row r="46" spans="1:41" x14ac:dyDescent="0.55000000000000004">
      <c r="A46" s="25" t="s">
        <v>76</v>
      </c>
      <c r="B46" s="26"/>
      <c r="C46" s="27"/>
      <c r="D46" s="27" t="s">
        <v>77</v>
      </c>
      <c r="E46" s="18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142"/>
      <c r="R46" s="50"/>
      <c r="S46" s="50"/>
      <c r="T46" s="50"/>
      <c r="U46" s="50"/>
      <c r="V46" s="50"/>
      <c r="W46" s="50"/>
      <c r="X46" s="50"/>
      <c r="Y46" s="50"/>
      <c r="Z46" s="50"/>
      <c r="AA46" s="50">
        <f t="shared" si="0"/>
        <v>0</v>
      </c>
      <c r="AB46" s="50">
        <f t="shared" si="1"/>
        <v>0</v>
      </c>
      <c r="AC46" s="50">
        <f t="shared" si="2"/>
        <v>0</v>
      </c>
      <c r="AD46" s="50">
        <f t="shared" si="3"/>
        <v>0</v>
      </c>
      <c r="AE46" s="50">
        <f t="shared" si="4"/>
        <v>0</v>
      </c>
      <c r="AF46" s="50">
        <f t="shared" si="5"/>
        <v>0</v>
      </c>
    </row>
    <row r="47" spans="1:41" x14ac:dyDescent="0.55000000000000004">
      <c r="A47" s="25" t="s">
        <v>78</v>
      </c>
      <c r="B47" s="26"/>
      <c r="C47" s="27"/>
      <c r="D47" s="27" t="s">
        <v>79</v>
      </c>
      <c r="E47" s="18"/>
      <c r="F47" s="50"/>
      <c r="G47" s="50"/>
      <c r="H47" s="50"/>
      <c r="I47" s="50">
        <v>300000</v>
      </c>
      <c r="J47" s="50"/>
      <c r="K47" s="50"/>
      <c r="L47" s="50"/>
      <c r="M47" s="50"/>
      <c r="N47" s="50"/>
      <c r="O47" s="50"/>
      <c r="P47" s="50"/>
      <c r="Q47" s="142"/>
      <c r="R47" s="50"/>
      <c r="S47" s="50"/>
      <c r="T47" s="50"/>
      <c r="U47" s="50"/>
      <c r="V47" s="50"/>
      <c r="W47" s="50"/>
      <c r="X47" s="50"/>
      <c r="Y47" s="50"/>
      <c r="Z47" s="50"/>
      <c r="AA47" s="50">
        <f t="shared" si="0"/>
        <v>300000</v>
      </c>
      <c r="AB47" s="50">
        <f t="shared" si="1"/>
        <v>0</v>
      </c>
      <c r="AC47" s="50">
        <f t="shared" si="2"/>
        <v>0</v>
      </c>
      <c r="AD47" s="50">
        <f t="shared" si="3"/>
        <v>0</v>
      </c>
      <c r="AE47" s="50">
        <f t="shared" si="4"/>
        <v>0</v>
      </c>
      <c r="AF47" s="50">
        <f t="shared" si="5"/>
        <v>300000</v>
      </c>
    </row>
    <row r="48" spans="1:41" x14ac:dyDescent="0.55000000000000004">
      <c r="A48" s="35" t="s">
        <v>80</v>
      </c>
      <c r="B48" s="26"/>
      <c r="C48" s="27"/>
      <c r="D48" s="27" t="s">
        <v>81</v>
      </c>
      <c r="E48" s="18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142"/>
      <c r="R48" s="50"/>
      <c r="S48" s="50"/>
      <c r="T48" s="50"/>
      <c r="U48" s="50"/>
      <c r="V48" s="50"/>
      <c r="W48" s="50"/>
      <c r="X48" s="50"/>
      <c r="Y48" s="50"/>
      <c r="Z48" s="50"/>
      <c r="AA48" s="50">
        <f t="shared" si="0"/>
        <v>0</v>
      </c>
      <c r="AB48" s="50">
        <f t="shared" si="1"/>
        <v>0</v>
      </c>
      <c r="AC48" s="50">
        <f t="shared" si="2"/>
        <v>0</v>
      </c>
      <c r="AD48" s="50">
        <f t="shared" si="3"/>
        <v>0</v>
      </c>
      <c r="AE48" s="50">
        <f t="shared" si="4"/>
        <v>0</v>
      </c>
      <c r="AF48" s="50">
        <f t="shared" si="5"/>
        <v>0</v>
      </c>
    </row>
    <row r="49" spans="1:32" x14ac:dyDescent="0.55000000000000004">
      <c r="A49" s="36" t="s">
        <v>82</v>
      </c>
      <c r="B49" s="26"/>
      <c r="C49" s="27"/>
      <c r="D49" s="18" t="s">
        <v>83</v>
      </c>
      <c r="E49" s="18"/>
      <c r="F49" s="50">
        <v>22000</v>
      </c>
      <c r="G49" s="50"/>
      <c r="H49" s="50"/>
      <c r="I49" s="50"/>
      <c r="J49" s="50"/>
      <c r="K49" s="50"/>
      <c r="L49" s="50"/>
      <c r="M49" s="50"/>
      <c r="N49" s="139">
        <v>12000</v>
      </c>
      <c r="O49" s="50"/>
      <c r="P49" s="50"/>
      <c r="Q49" s="142"/>
      <c r="R49" s="50">
        <v>5000</v>
      </c>
      <c r="S49" s="50">
        <v>12000</v>
      </c>
      <c r="T49" s="50"/>
      <c r="U49" s="50"/>
      <c r="V49" s="50"/>
      <c r="W49" s="50">
        <v>12000</v>
      </c>
      <c r="X49" s="50"/>
      <c r="Y49" s="50"/>
      <c r="Z49" s="50"/>
      <c r="AA49" s="50">
        <f t="shared" si="0"/>
        <v>22000</v>
      </c>
      <c r="AB49" s="50">
        <f t="shared" si="1"/>
        <v>12000</v>
      </c>
      <c r="AC49" s="50">
        <f t="shared" si="2"/>
        <v>5000</v>
      </c>
      <c r="AD49" s="50">
        <f t="shared" si="3"/>
        <v>12000</v>
      </c>
      <c r="AE49" s="50">
        <f t="shared" si="4"/>
        <v>12000</v>
      </c>
      <c r="AF49" s="50">
        <f t="shared" si="5"/>
        <v>63000</v>
      </c>
    </row>
    <row r="50" spans="1:32" x14ac:dyDescent="0.55000000000000004">
      <c r="A50" s="25" t="s">
        <v>84</v>
      </c>
      <c r="B50" s="26"/>
      <c r="C50" s="27"/>
      <c r="D50" s="27" t="s">
        <v>85</v>
      </c>
      <c r="E50" s="18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142"/>
      <c r="R50" s="50"/>
      <c r="S50" s="50"/>
      <c r="T50" s="50"/>
      <c r="U50" s="50"/>
      <c r="V50" s="50"/>
      <c r="W50" s="50"/>
      <c r="X50" s="50"/>
      <c r="Y50" s="50"/>
      <c r="Z50" s="50"/>
      <c r="AA50" s="50">
        <f t="shared" si="0"/>
        <v>0</v>
      </c>
      <c r="AB50" s="50">
        <f t="shared" si="1"/>
        <v>0</v>
      </c>
      <c r="AC50" s="50">
        <f t="shared" si="2"/>
        <v>0</v>
      </c>
      <c r="AD50" s="50">
        <f t="shared" si="3"/>
        <v>0</v>
      </c>
      <c r="AE50" s="50">
        <f t="shared" si="4"/>
        <v>0</v>
      </c>
      <c r="AF50" s="50">
        <f t="shared" si="5"/>
        <v>0</v>
      </c>
    </row>
    <row r="51" spans="1:32" x14ac:dyDescent="0.55000000000000004">
      <c r="A51" s="25"/>
      <c r="B51" s="26"/>
      <c r="C51" s="21" t="s">
        <v>86</v>
      </c>
      <c r="D51" s="27"/>
      <c r="E51" s="18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142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</row>
    <row r="52" spans="1:32" x14ac:dyDescent="0.55000000000000004">
      <c r="A52" s="25" t="s">
        <v>87</v>
      </c>
      <c r="B52" s="26"/>
      <c r="C52" s="27"/>
      <c r="D52" s="27" t="s">
        <v>88</v>
      </c>
      <c r="E52" s="18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142"/>
      <c r="R52" s="50"/>
      <c r="S52" s="50"/>
      <c r="T52" s="50"/>
      <c r="U52" s="50"/>
      <c r="V52" s="50"/>
      <c r="W52" s="50"/>
      <c r="X52" s="50"/>
      <c r="Y52" s="50"/>
      <c r="Z52" s="50"/>
      <c r="AA52" s="50">
        <f t="shared" si="0"/>
        <v>0</v>
      </c>
      <c r="AB52" s="50">
        <f t="shared" si="1"/>
        <v>0</v>
      </c>
      <c r="AC52" s="50">
        <f t="shared" si="2"/>
        <v>0</v>
      </c>
      <c r="AD52" s="50">
        <f t="shared" si="3"/>
        <v>0</v>
      </c>
      <c r="AE52" s="50">
        <f t="shared" si="4"/>
        <v>0</v>
      </c>
      <c r="AF52" s="191">
        <f t="shared" si="5"/>
        <v>0</v>
      </c>
    </row>
    <row r="53" spans="1:32" x14ac:dyDescent="0.55000000000000004">
      <c r="A53" s="25" t="s">
        <v>89</v>
      </c>
      <c r="B53" s="26"/>
      <c r="C53" s="27"/>
      <c r="D53" s="27" t="s">
        <v>90</v>
      </c>
      <c r="E53" s="18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142"/>
      <c r="R53" s="50"/>
      <c r="S53" s="50"/>
      <c r="T53" s="50"/>
      <c r="U53" s="50"/>
      <c r="V53" s="50"/>
      <c r="W53" s="50"/>
      <c r="X53" s="50"/>
      <c r="Y53" s="50"/>
      <c r="Z53" s="50"/>
      <c r="AA53" s="50">
        <f t="shared" si="0"/>
        <v>0</v>
      </c>
      <c r="AB53" s="50">
        <f t="shared" si="1"/>
        <v>0</v>
      </c>
      <c r="AC53" s="50">
        <f t="shared" si="2"/>
        <v>0</v>
      </c>
      <c r="AD53" s="50">
        <f t="shared" si="3"/>
        <v>0</v>
      </c>
      <c r="AE53" s="50">
        <f t="shared" si="4"/>
        <v>0</v>
      </c>
      <c r="AF53" s="191">
        <f t="shared" si="5"/>
        <v>0</v>
      </c>
    </row>
    <row r="54" spans="1:32" x14ac:dyDescent="0.55000000000000004">
      <c r="A54" s="25" t="s">
        <v>91</v>
      </c>
      <c r="B54" s="26"/>
      <c r="C54" s="27"/>
      <c r="D54" s="27" t="s">
        <v>92</v>
      </c>
      <c r="E54" s="18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142"/>
      <c r="R54" s="50"/>
      <c r="S54" s="50"/>
      <c r="T54" s="50"/>
      <c r="U54" s="50"/>
      <c r="V54" s="50"/>
      <c r="W54" s="50"/>
      <c r="X54" s="50"/>
      <c r="Y54" s="50"/>
      <c r="Z54" s="50"/>
      <c r="AA54" s="50">
        <f t="shared" si="0"/>
        <v>0</v>
      </c>
      <c r="AB54" s="50">
        <f t="shared" si="1"/>
        <v>0</v>
      </c>
      <c r="AC54" s="50">
        <f t="shared" si="2"/>
        <v>0</v>
      </c>
      <c r="AD54" s="50">
        <f t="shared" si="3"/>
        <v>0</v>
      </c>
      <c r="AE54" s="50">
        <f t="shared" si="4"/>
        <v>0</v>
      </c>
      <c r="AF54" s="191">
        <f t="shared" si="5"/>
        <v>0</v>
      </c>
    </row>
    <row r="55" spans="1:32" x14ac:dyDescent="0.55000000000000004">
      <c r="A55" s="25"/>
      <c r="B55" s="28" t="s">
        <v>93</v>
      </c>
      <c r="C55" s="27"/>
      <c r="D55" s="27"/>
      <c r="E55" s="18"/>
      <c r="F55" s="50"/>
      <c r="G55" s="50"/>
      <c r="H55" s="50"/>
      <c r="I55" s="50"/>
      <c r="J55" s="50"/>
      <c r="K55" s="50"/>
      <c r="L55" s="197"/>
      <c r="M55" s="197"/>
      <c r="N55" s="211"/>
      <c r="O55" s="197"/>
      <c r="P55" s="197"/>
      <c r="Q55" s="209"/>
      <c r="R55" s="197"/>
      <c r="S55" s="197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</row>
    <row r="56" spans="1:32" x14ac:dyDescent="0.55000000000000004">
      <c r="A56" s="25"/>
      <c r="B56" s="26"/>
      <c r="C56" s="21" t="s">
        <v>94</v>
      </c>
      <c r="D56" s="27"/>
      <c r="E56" s="18"/>
      <c r="F56" s="50"/>
      <c r="G56" s="50"/>
      <c r="H56" s="50"/>
      <c r="I56" s="50"/>
      <c r="J56" s="50"/>
      <c r="K56" s="50"/>
      <c r="L56" s="197"/>
      <c r="M56" s="197"/>
      <c r="N56" s="211"/>
      <c r="O56" s="197"/>
      <c r="P56" s="197"/>
      <c r="Q56" s="209"/>
      <c r="R56" s="197"/>
      <c r="S56" s="197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</row>
    <row r="57" spans="1:32" x14ac:dyDescent="0.55000000000000004">
      <c r="A57" s="25" t="s">
        <v>95</v>
      </c>
      <c r="B57" s="26"/>
      <c r="C57" s="27"/>
      <c r="D57" s="27" t="s">
        <v>96</v>
      </c>
      <c r="E57" s="18"/>
      <c r="F57" s="50">
        <v>1019000</v>
      </c>
      <c r="G57" s="50">
        <v>583000</v>
      </c>
      <c r="H57" s="50">
        <v>500000</v>
      </c>
      <c r="I57" s="50">
        <v>936000</v>
      </c>
      <c r="J57" s="50">
        <v>437000</v>
      </c>
      <c r="K57" s="50">
        <v>510000</v>
      </c>
      <c r="L57" s="197">
        <v>587000</v>
      </c>
      <c r="M57" s="197">
        <v>585000</v>
      </c>
      <c r="N57" s="212">
        <v>312000</v>
      </c>
      <c r="O57" s="204">
        <v>760000</v>
      </c>
      <c r="P57" s="204">
        <v>400000</v>
      </c>
      <c r="Q57" s="204">
        <v>759000</v>
      </c>
      <c r="R57" s="197">
        <v>482000</v>
      </c>
      <c r="S57" s="197">
        <v>192000</v>
      </c>
      <c r="T57" s="50">
        <v>587000</v>
      </c>
      <c r="U57" s="50">
        <v>322000</v>
      </c>
      <c r="V57" s="50">
        <v>551000</v>
      </c>
      <c r="W57" s="50">
        <v>253000</v>
      </c>
      <c r="X57" s="50">
        <v>443000</v>
      </c>
      <c r="Y57" s="50">
        <v>248000</v>
      </c>
      <c r="Z57" s="50">
        <v>538000</v>
      </c>
      <c r="AA57" s="50">
        <f t="shared" si="0"/>
        <v>5157000</v>
      </c>
      <c r="AB57" s="50">
        <f t="shared" si="1"/>
        <v>2231000</v>
      </c>
      <c r="AC57" s="50">
        <f t="shared" si="2"/>
        <v>482000</v>
      </c>
      <c r="AD57" s="50">
        <f t="shared" si="3"/>
        <v>1652000</v>
      </c>
      <c r="AE57" s="50">
        <f t="shared" si="4"/>
        <v>1482000</v>
      </c>
      <c r="AF57" s="50">
        <f t="shared" si="5"/>
        <v>11004000</v>
      </c>
    </row>
    <row r="58" spans="1:32" x14ac:dyDescent="0.55000000000000004">
      <c r="A58" s="25" t="s">
        <v>97</v>
      </c>
      <c r="B58" s="26"/>
      <c r="C58" s="27"/>
      <c r="D58" s="27" t="s">
        <v>98</v>
      </c>
      <c r="E58" s="18"/>
      <c r="F58" s="50"/>
      <c r="G58" s="50"/>
      <c r="H58" s="50"/>
      <c r="I58" s="50">
        <v>15000</v>
      </c>
      <c r="J58" s="50"/>
      <c r="K58" s="50"/>
      <c r="L58" s="197"/>
      <c r="M58" s="197"/>
      <c r="N58" s="212"/>
      <c r="O58" s="209"/>
      <c r="P58" s="209"/>
      <c r="Q58" s="209"/>
      <c r="R58" s="197"/>
      <c r="S58" s="197"/>
      <c r="T58" s="50"/>
      <c r="U58" s="50"/>
      <c r="V58" s="50"/>
      <c r="W58" s="50"/>
      <c r="X58" s="50">
        <v>3000</v>
      </c>
      <c r="Y58" s="50">
        <v>3000</v>
      </c>
      <c r="Z58" s="50"/>
      <c r="AA58" s="50">
        <f t="shared" si="0"/>
        <v>15000</v>
      </c>
      <c r="AB58" s="50">
        <f t="shared" si="1"/>
        <v>0</v>
      </c>
      <c r="AC58" s="50">
        <f t="shared" si="2"/>
        <v>0</v>
      </c>
      <c r="AD58" s="50">
        <f t="shared" si="3"/>
        <v>0</v>
      </c>
      <c r="AE58" s="50">
        <f t="shared" si="4"/>
        <v>6000</v>
      </c>
      <c r="AF58" s="50">
        <f t="shared" si="5"/>
        <v>21000</v>
      </c>
    </row>
    <row r="59" spans="1:32" x14ac:dyDescent="0.55000000000000004">
      <c r="A59" s="25" t="s">
        <v>99</v>
      </c>
      <c r="B59" s="26"/>
      <c r="C59" s="27"/>
      <c r="D59" s="27" t="s">
        <v>100</v>
      </c>
      <c r="E59" s="18"/>
      <c r="F59" s="50">
        <v>30000</v>
      </c>
      <c r="G59" s="50"/>
      <c r="H59" s="50">
        <v>26000</v>
      </c>
      <c r="I59" s="50">
        <v>35000</v>
      </c>
      <c r="J59" s="50">
        <v>15000</v>
      </c>
      <c r="K59" s="50">
        <v>5000</v>
      </c>
      <c r="L59" s="197"/>
      <c r="M59" s="197">
        <v>15000</v>
      </c>
      <c r="N59" s="212">
        <v>20000</v>
      </c>
      <c r="O59" s="204">
        <v>62000</v>
      </c>
      <c r="P59" s="204">
        <v>20000</v>
      </c>
      <c r="Q59" s="204">
        <v>9000</v>
      </c>
      <c r="R59" s="197">
        <v>28000</v>
      </c>
      <c r="S59" s="197"/>
      <c r="T59" s="50">
        <v>60000</v>
      </c>
      <c r="U59" s="50">
        <v>25000</v>
      </c>
      <c r="V59" s="50">
        <v>45000</v>
      </c>
      <c r="W59" s="50"/>
      <c r="X59" s="50">
        <v>25000</v>
      </c>
      <c r="Y59" s="50">
        <v>38000</v>
      </c>
      <c r="Z59" s="50">
        <v>12000</v>
      </c>
      <c r="AA59" s="50">
        <f t="shared" si="0"/>
        <v>126000</v>
      </c>
      <c r="AB59" s="50">
        <f t="shared" si="1"/>
        <v>111000</v>
      </c>
      <c r="AC59" s="50">
        <f t="shared" si="2"/>
        <v>28000</v>
      </c>
      <c r="AD59" s="50">
        <f t="shared" si="3"/>
        <v>130000</v>
      </c>
      <c r="AE59" s="50">
        <f t="shared" si="4"/>
        <v>75000</v>
      </c>
      <c r="AF59" s="50">
        <f t="shared" si="5"/>
        <v>470000</v>
      </c>
    </row>
    <row r="60" spans="1:32" x14ac:dyDescent="0.55000000000000004">
      <c r="A60" s="25" t="s">
        <v>101</v>
      </c>
      <c r="B60" s="26"/>
      <c r="C60" s="27"/>
      <c r="D60" s="27" t="s">
        <v>102</v>
      </c>
      <c r="E60" s="18"/>
      <c r="F60" s="50"/>
      <c r="G60" s="50">
        <v>5000</v>
      </c>
      <c r="H60" s="50">
        <v>9000</v>
      </c>
      <c r="I60" s="50">
        <v>32000</v>
      </c>
      <c r="J60" s="50">
        <v>5000</v>
      </c>
      <c r="K60" s="50">
        <v>2500</v>
      </c>
      <c r="L60" s="197">
        <v>2500</v>
      </c>
      <c r="M60" s="197">
        <v>5000</v>
      </c>
      <c r="N60" s="206">
        <v>5000</v>
      </c>
      <c r="O60" s="203">
        <v>17000</v>
      </c>
      <c r="P60" s="203">
        <v>12000</v>
      </c>
      <c r="Q60" s="203">
        <v>5000</v>
      </c>
      <c r="R60" s="197">
        <v>5000</v>
      </c>
      <c r="S60" s="197"/>
      <c r="T60" s="50">
        <v>20000</v>
      </c>
      <c r="U60" s="50">
        <v>7000</v>
      </c>
      <c r="V60" s="50">
        <v>5000</v>
      </c>
      <c r="W60" s="50"/>
      <c r="X60" s="197">
        <v>3000</v>
      </c>
      <c r="Y60" s="50">
        <v>8000</v>
      </c>
      <c r="Z60" s="50">
        <v>8000</v>
      </c>
      <c r="AA60" s="50">
        <f t="shared" si="0"/>
        <v>61000</v>
      </c>
      <c r="AB60" s="50">
        <f t="shared" si="1"/>
        <v>39000</v>
      </c>
      <c r="AC60" s="50">
        <f t="shared" si="2"/>
        <v>5000</v>
      </c>
      <c r="AD60" s="50">
        <f t="shared" si="3"/>
        <v>32000</v>
      </c>
      <c r="AE60" s="50">
        <f t="shared" si="4"/>
        <v>19000</v>
      </c>
      <c r="AF60" s="50">
        <f t="shared" si="5"/>
        <v>156000</v>
      </c>
    </row>
    <row r="61" spans="1:32" x14ac:dyDescent="0.55000000000000004">
      <c r="A61" s="25" t="s">
        <v>103</v>
      </c>
      <c r="B61" s="26"/>
      <c r="C61" s="27"/>
      <c r="D61" s="27" t="s">
        <v>104</v>
      </c>
      <c r="E61" s="18"/>
      <c r="F61" s="50"/>
      <c r="G61" s="50"/>
      <c r="H61" s="50"/>
      <c r="I61" s="50">
        <v>30000</v>
      </c>
      <c r="J61" s="50"/>
      <c r="K61" s="50"/>
      <c r="L61" s="197"/>
      <c r="M61" s="197"/>
      <c r="N61" s="206"/>
      <c r="O61" s="203"/>
      <c r="P61" s="203"/>
      <c r="Q61" s="203"/>
      <c r="R61" s="197"/>
      <c r="S61" s="197"/>
      <c r="T61" s="50"/>
      <c r="U61" s="50"/>
      <c r="V61" s="50"/>
      <c r="W61" s="50"/>
      <c r="X61" s="197">
        <v>3000</v>
      </c>
      <c r="Y61" s="50"/>
      <c r="Z61" s="50"/>
      <c r="AA61" s="50">
        <f t="shared" si="0"/>
        <v>30000</v>
      </c>
      <c r="AB61" s="50">
        <f t="shared" si="1"/>
        <v>0</v>
      </c>
      <c r="AC61" s="50">
        <f t="shared" si="2"/>
        <v>0</v>
      </c>
      <c r="AD61" s="50">
        <f t="shared" si="3"/>
        <v>0</v>
      </c>
      <c r="AE61" s="50">
        <f t="shared" si="4"/>
        <v>3000</v>
      </c>
      <c r="AF61" s="50">
        <f t="shared" si="5"/>
        <v>33000</v>
      </c>
    </row>
    <row r="62" spans="1:32" x14ac:dyDescent="0.55000000000000004">
      <c r="A62" s="30"/>
      <c r="B62" s="34"/>
      <c r="C62" s="32" t="s">
        <v>105</v>
      </c>
      <c r="D62" s="33"/>
      <c r="E62" s="29"/>
      <c r="F62" s="50"/>
      <c r="G62" s="50"/>
      <c r="H62" s="50"/>
      <c r="I62" s="50"/>
      <c r="J62" s="50"/>
      <c r="K62" s="50"/>
      <c r="L62" s="197"/>
      <c r="M62" s="197"/>
      <c r="N62" s="211"/>
      <c r="O62" s="203"/>
      <c r="P62" s="203"/>
      <c r="Q62" s="207"/>
      <c r="R62" s="197"/>
      <c r="S62" s="197"/>
      <c r="T62" s="50"/>
      <c r="U62" s="50"/>
      <c r="V62" s="50"/>
      <c r="W62" s="50"/>
      <c r="X62" s="197"/>
      <c r="Y62" s="50"/>
      <c r="Z62" s="50"/>
      <c r="AA62" s="50"/>
      <c r="AB62" s="50"/>
      <c r="AC62" s="50"/>
      <c r="AD62" s="50"/>
      <c r="AE62" s="50"/>
      <c r="AF62" s="50"/>
    </row>
    <row r="63" spans="1:32" s="198" customFormat="1" x14ac:dyDescent="0.55000000000000004">
      <c r="A63" s="193" t="s">
        <v>106</v>
      </c>
      <c r="B63" s="194"/>
      <c r="C63" s="195"/>
      <c r="D63" s="195" t="s">
        <v>107</v>
      </c>
      <c r="E63" s="196"/>
      <c r="F63" s="197">
        <v>112000</v>
      </c>
      <c r="G63" s="197">
        <v>90000</v>
      </c>
      <c r="H63" s="197">
        <v>90000</v>
      </c>
      <c r="I63" s="197">
        <v>250000</v>
      </c>
      <c r="J63" s="197">
        <v>60000</v>
      </c>
      <c r="K63" s="197">
        <v>60000</v>
      </c>
      <c r="L63" s="197">
        <v>60000</v>
      </c>
      <c r="M63" s="197">
        <v>90000</v>
      </c>
      <c r="N63" s="206">
        <v>45000</v>
      </c>
      <c r="O63" s="203">
        <v>120000</v>
      </c>
      <c r="P63" s="203">
        <v>60000</v>
      </c>
      <c r="Q63" s="203">
        <v>120000</v>
      </c>
      <c r="R63" s="197">
        <v>75000</v>
      </c>
      <c r="S63" s="197">
        <v>37000</v>
      </c>
      <c r="T63" s="197">
        <v>105000</v>
      </c>
      <c r="U63" s="197">
        <v>45000</v>
      </c>
      <c r="V63" s="197">
        <v>93000</v>
      </c>
      <c r="W63" s="197">
        <v>30000</v>
      </c>
      <c r="X63" s="197">
        <v>100000</v>
      </c>
      <c r="Y63" s="197">
        <v>45000</v>
      </c>
      <c r="Z63" s="197">
        <v>75000</v>
      </c>
      <c r="AA63" s="197">
        <f t="shared" si="0"/>
        <v>812000</v>
      </c>
      <c r="AB63" s="197">
        <f t="shared" si="1"/>
        <v>345000</v>
      </c>
      <c r="AC63" s="197">
        <f t="shared" si="2"/>
        <v>75000</v>
      </c>
      <c r="AD63" s="197">
        <f t="shared" si="3"/>
        <v>280000</v>
      </c>
      <c r="AE63" s="197">
        <f t="shared" si="4"/>
        <v>250000</v>
      </c>
      <c r="AF63" s="197">
        <f t="shared" si="5"/>
        <v>1762000</v>
      </c>
    </row>
    <row r="64" spans="1:32" s="198" customFormat="1" x14ac:dyDescent="0.55000000000000004">
      <c r="A64" s="193" t="s">
        <v>108</v>
      </c>
      <c r="B64" s="194"/>
      <c r="C64" s="195"/>
      <c r="D64" s="195" t="s">
        <v>109</v>
      </c>
      <c r="E64" s="196"/>
      <c r="F64" s="197">
        <v>114000</v>
      </c>
      <c r="G64" s="197">
        <v>92000</v>
      </c>
      <c r="H64" s="197">
        <v>92000</v>
      </c>
      <c r="I64" s="197">
        <v>255000</v>
      </c>
      <c r="J64" s="197">
        <v>61000</v>
      </c>
      <c r="K64" s="197">
        <v>61000</v>
      </c>
      <c r="L64" s="197">
        <v>61000</v>
      </c>
      <c r="M64" s="197">
        <v>92000</v>
      </c>
      <c r="N64" s="206">
        <v>46000</v>
      </c>
      <c r="O64" s="203">
        <v>123000</v>
      </c>
      <c r="P64" s="203">
        <v>61000</v>
      </c>
      <c r="Q64" s="203">
        <v>123000</v>
      </c>
      <c r="R64" s="197">
        <v>77000</v>
      </c>
      <c r="S64" s="197">
        <v>38000</v>
      </c>
      <c r="T64" s="197">
        <v>107000</v>
      </c>
      <c r="U64" s="197">
        <v>46000</v>
      </c>
      <c r="V64" s="197">
        <v>95000</v>
      </c>
      <c r="W64" s="197">
        <v>31000</v>
      </c>
      <c r="X64" s="197">
        <v>102000</v>
      </c>
      <c r="Y64" s="197">
        <v>46000</v>
      </c>
      <c r="Z64" s="197">
        <v>77000</v>
      </c>
      <c r="AA64" s="197">
        <f t="shared" si="0"/>
        <v>828000</v>
      </c>
      <c r="AB64" s="197">
        <f t="shared" si="1"/>
        <v>353000</v>
      </c>
      <c r="AC64" s="197">
        <f t="shared" si="2"/>
        <v>77000</v>
      </c>
      <c r="AD64" s="197">
        <f t="shared" si="3"/>
        <v>286000</v>
      </c>
      <c r="AE64" s="197">
        <f t="shared" si="4"/>
        <v>256000</v>
      </c>
      <c r="AF64" s="197">
        <f t="shared" si="5"/>
        <v>1800000</v>
      </c>
    </row>
    <row r="65" spans="1:32" s="198" customFormat="1" x14ac:dyDescent="0.55000000000000004">
      <c r="A65" s="223"/>
      <c r="B65" s="199"/>
      <c r="C65" s="225" t="s">
        <v>110</v>
      </c>
      <c r="D65" s="200"/>
      <c r="E65" s="201"/>
      <c r="F65" s="197"/>
      <c r="G65" s="197"/>
      <c r="H65" s="197"/>
      <c r="I65" s="197"/>
      <c r="J65" s="197"/>
      <c r="K65" s="197"/>
      <c r="L65" s="197"/>
      <c r="M65" s="197"/>
      <c r="N65" s="211"/>
      <c r="O65" s="207"/>
      <c r="P65" s="207"/>
      <c r="Q65" s="203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</row>
    <row r="66" spans="1:32" s="198" customFormat="1" x14ac:dyDescent="0.55000000000000004">
      <c r="A66" s="193" t="s">
        <v>111</v>
      </c>
      <c r="B66" s="194"/>
      <c r="C66" s="195"/>
      <c r="D66" s="195" t="s">
        <v>112</v>
      </c>
      <c r="E66" s="196"/>
      <c r="F66" s="197">
        <v>10000</v>
      </c>
      <c r="G66" s="197">
        <v>4000</v>
      </c>
      <c r="H66" s="197">
        <v>5000</v>
      </c>
      <c r="I66" s="197">
        <v>10000</v>
      </c>
      <c r="J66" s="197">
        <v>6000</v>
      </c>
      <c r="K66" s="197">
        <v>5000</v>
      </c>
      <c r="L66" s="197">
        <v>5000</v>
      </c>
      <c r="M66" s="197">
        <v>5000</v>
      </c>
      <c r="N66" s="206">
        <v>7000</v>
      </c>
      <c r="O66" s="203">
        <v>15000</v>
      </c>
      <c r="P66" s="203">
        <v>5000</v>
      </c>
      <c r="Q66" s="203">
        <v>15000</v>
      </c>
      <c r="R66" s="197">
        <v>10000</v>
      </c>
      <c r="S66" s="197"/>
      <c r="T66" s="197">
        <v>15000</v>
      </c>
      <c r="U66" s="197">
        <v>10000</v>
      </c>
      <c r="V66" s="197">
        <v>15000</v>
      </c>
      <c r="W66" s="197">
        <v>5000</v>
      </c>
      <c r="X66" s="197">
        <v>10000</v>
      </c>
      <c r="Y66" s="197">
        <v>6000</v>
      </c>
      <c r="Z66" s="197">
        <v>6000</v>
      </c>
      <c r="AA66" s="197">
        <f t="shared" si="0"/>
        <v>50000</v>
      </c>
      <c r="AB66" s="197">
        <f t="shared" si="1"/>
        <v>42000</v>
      </c>
      <c r="AC66" s="197">
        <f t="shared" si="2"/>
        <v>10000</v>
      </c>
      <c r="AD66" s="197">
        <f t="shared" si="3"/>
        <v>40000</v>
      </c>
      <c r="AE66" s="197">
        <f t="shared" si="4"/>
        <v>27000</v>
      </c>
      <c r="AF66" s="197">
        <f t="shared" si="5"/>
        <v>169000</v>
      </c>
    </row>
    <row r="67" spans="1:32" s="198" customFormat="1" x14ac:dyDescent="0.55000000000000004">
      <c r="A67" s="193" t="s">
        <v>113</v>
      </c>
      <c r="B67" s="194"/>
      <c r="C67" s="195"/>
      <c r="D67" s="195" t="s">
        <v>114</v>
      </c>
      <c r="E67" s="196"/>
      <c r="F67" s="197">
        <v>30000</v>
      </c>
      <c r="G67" s="197">
        <v>6000</v>
      </c>
      <c r="H67" s="197">
        <v>6000</v>
      </c>
      <c r="I67" s="197">
        <v>50000</v>
      </c>
      <c r="J67" s="197">
        <v>15000</v>
      </c>
      <c r="K67" s="197">
        <v>15000</v>
      </c>
      <c r="L67" s="197">
        <v>15000</v>
      </c>
      <c r="M67" s="197">
        <v>5000</v>
      </c>
      <c r="N67" s="206">
        <v>20000</v>
      </c>
      <c r="O67" s="203">
        <v>114000</v>
      </c>
      <c r="P67" s="203">
        <v>15000</v>
      </c>
      <c r="Q67" s="203">
        <v>25000</v>
      </c>
      <c r="R67" s="197">
        <v>10000</v>
      </c>
      <c r="S67" s="197">
        <v>10000</v>
      </c>
      <c r="T67" s="197">
        <v>50000</v>
      </c>
      <c r="U67" s="197">
        <v>15000</v>
      </c>
      <c r="V67" s="197">
        <v>15000</v>
      </c>
      <c r="W67" s="197">
        <v>20000</v>
      </c>
      <c r="X67" s="197">
        <v>70000</v>
      </c>
      <c r="Y67" s="197">
        <v>15000</v>
      </c>
      <c r="Z67" s="197">
        <v>15000</v>
      </c>
      <c r="AA67" s="197">
        <f t="shared" si="0"/>
        <v>142000</v>
      </c>
      <c r="AB67" s="197">
        <f t="shared" si="1"/>
        <v>174000</v>
      </c>
      <c r="AC67" s="197">
        <f t="shared" si="2"/>
        <v>10000</v>
      </c>
      <c r="AD67" s="197">
        <f t="shared" si="3"/>
        <v>90000</v>
      </c>
      <c r="AE67" s="197">
        <f t="shared" si="4"/>
        <v>120000</v>
      </c>
      <c r="AF67" s="197">
        <f t="shared" si="5"/>
        <v>536000</v>
      </c>
    </row>
    <row r="68" spans="1:32" s="198" customFormat="1" x14ac:dyDescent="0.55000000000000004">
      <c r="A68" s="193" t="s">
        <v>115</v>
      </c>
      <c r="B68" s="194"/>
      <c r="C68" s="195"/>
      <c r="D68" s="195" t="s">
        <v>116</v>
      </c>
      <c r="E68" s="196"/>
      <c r="F68" s="197">
        <v>55000</v>
      </c>
      <c r="G68" s="197">
        <v>5000</v>
      </c>
      <c r="H68" s="197">
        <v>15000</v>
      </c>
      <c r="I68" s="197">
        <v>177000</v>
      </c>
      <c r="J68" s="197">
        <v>25000</v>
      </c>
      <c r="K68" s="197">
        <v>25000</v>
      </c>
      <c r="L68" s="197">
        <v>20000</v>
      </c>
      <c r="M68" s="197">
        <v>6000</v>
      </c>
      <c r="N68" s="206">
        <v>30000</v>
      </c>
      <c r="O68" s="203">
        <v>290000</v>
      </c>
      <c r="P68" s="203">
        <v>25000</v>
      </c>
      <c r="Q68" s="203">
        <v>25000</v>
      </c>
      <c r="R68" s="197">
        <v>15000</v>
      </c>
      <c r="S68" s="197">
        <v>20000</v>
      </c>
      <c r="T68" s="197">
        <v>110000</v>
      </c>
      <c r="U68" s="197">
        <v>20000</v>
      </c>
      <c r="V68" s="197">
        <v>25000</v>
      </c>
      <c r="W68" s="197">
        <v>25000</v>
      </c>
      <c r="X68" s="197">
        <v>120000</v>
      </c>
      <c r="Y68" s="197">
        <v>35000</v>
      </c>
      <c r="Z68" s="197">
        <v>25000</v>
      </c>
      <c r="AA68" s="197">
        <f t="shared" si="0"/>
        <v>328000</v>
      </c>
      <c r="AB68" s="197">
        <f t="shared" si="1"/>
        <v>370000</v>
      </c>
      <c r="AC68" s="197">
        <f t="shared" si="2"/>
        <v>15000</v>
      </c>
      <c r="AD68" s="197">
        <f t="shared" si="3"/>
        <v>175000</v>
      </c>
      <c r="AE68" s="197">
        <f t="shared" si="4"/>
        <v>205000</v>
      </c>
      <c r="AF68" s="197">
        <f t="shared" si="5"/>
        <v>1093000</v>
      </c>
    </row>
    <row r="69" spans="1:32" s="198" customFormat="1" x14ac:dyDescent="0.55000000000000004">
      <c r="A69" s="193" t="s">
        <v>117</v>
      </c>
      <c r="B69" s="194"/>
      <c r="C69" s="195"/>
      <c r="D69" s="195" t="s">
        <v>118</v>
      </c>
      <c r="E69" s="196"/>
      <c r="F69" s="197"/>
      <c r="G69" s="197"/>
      <c r="H69" s="197"/>
      <c r="I69" s="197"/>
      <c r="J69" s="197"/>
      <c r="K69" s="197"/>
      <c r="L69" s="197"/>
      <c r="M69" s="197"/>
      <c r="N69" s="211"/>
      <c r="O69" s="197"/>
      <c r="P69" s="203"/>
      <c r="Q69" s="203"/>
      <c r="R69" s="197"/>
      <c r="S69" s="197"/>
      <c r="T69" s="197"/>
      <c r="U69" s="197"/>
      <c r="V69" s="197"/>
      <c r="W69" s="197"/>
      <c r="X69" s="197"/>
      <c r="Y69" s="197"/>
      <c r="Z69" s="197"/>
      <c r="AA69" s="197">
        <f t="shared" si="0"/>
        <v>0</v>
      </c>
      <c r="AB69" s="197">
        <f t="shared" si="1"/>
        <v>0</v>
      </c>
      <c r="AC69" s="197">
        <f t="shared" si="2"/>
        <v>0</v>
      </c>
      <c r="AD69" s="197">
        <f t="shared" si="3"/>
        <v>0</v>
      </c>
      <c r="AE69" s="197">
        <f t="shared" si="4"/>
        <v>0</v>
      </c>
      <c r="AF69" s="197">
        <f t="shared" si="5"/>
        <v>0</v>
      </c>
    </row>
    <row r="70" spans="1:32" s="198" customFormat="1" x14ac:dyDescent="0.55000000000000004">
      <c r="A70" s="223"/>
      <c r="B70" s="199"/>
      <c r="C70" s="225" t="s">
        <v>119</v>
      </c>
      <c r="D70" s="200"/>
      <c r="E70" s="201"/>
      <c r="F70" s="197"/>
      <c r="G70" s="197"/>
      <c r="H70" s="197"/>
      <c r="I70" s="197"/>
      <c r="J70" s="197"/>
      <c r="K70" s="197"/>
      <c r="L70" s="197"/>
      <c r="M70" s="197"/>
      <c r="N70" s="211"/>
      <c r="O70" s="197"/>
      <c r="P70" s="197"/>
      <c r="Q70" s="203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</row>
    <row r="71" spans="1:32" s="198" customFormat="1" x14ac:dyDescent="0.55000000000000004">
      <c r="A71" s="193" t="s">
        <v>120</v>
      </c>
      <c r="B71" s="194"/>
      <c r="C71" s="195"/>
      <c r="D71" s="195" t="s">
        <v>121</v>
      </c>
      <c r="E71" s="196"/>
      <c r="F71" s="197">
        <v>144000</v>
      </c>
      <c r="G71" s="197"/>
      <c r="H71" s="197"/>
      <c r="I71" s="197">
        <v>162000</v>
      </c>
      <c r="J71" s="197"/>
      <c r="K71" s="197"/>
      <c r="L71" s="197"/>
      <c r="M71" s="197">
        <v>48000</v>
      </c>
      <c r="N71" s="206">
        <v>48000</v>
      </c>
      <c r="O71" s="197"/>
      <c r="P71" s="197"/>
      <c r="Q71" s="203">
        <v>12000</v>
      </c>
      <c r="R71" s="197">
        <v>48000</v>
      </c>
      <c r="S71" s="197">
        <v>48000</v>
      </c>
      <c r="T71" s="197"/>
      <c r="U71" s="197"/>
      <c r="V71" s="197">
        <v>48000</v>
      </c>
      <c r="W71" s="197">
        <v>48000</v>
      </c>
      <c r="X71" s="197">
        <v>36000</v>
      </c>
      <c r="Y71" s="197">
        <v>42000</v>
      </c>
      <c r="Z71" s="197">
        <v>42000</v>
      </c>
      <c r="AA71" s="197">
        <f t="shared" si="0"/>
        <v>354000</v>
      </c>
      <c r="AB71" s="197">
        <f t="shared" si="1"/>
        <v>60000</v>
      </c>
      <c r="AC71" s="197">
        <f t="shared" si="2"/>
        <v>48000</v>
      </c>
      <c r="AD71" s="197">
        <f t="shared" si="3"/>
        <v>96000</v>
      </c>
      <c r="AE71" s="197">
        <f t="shared" si="4"/>
        <v>168000</v>
      </c>
      <c r="AF71" s="197">
        <f t="shared" si="5"/>
        <v>726000</v>
      </c>
    </row>
    <row r="72" spans="1:32" s="198" customFormat="1" x14ac:dyDescent="0.55000000000000004">
      <c r="A72" s="193" t="s">
        <v>122</v>
      </c>
      <c r="B72" s="194"/>
      <c r="C72" s="195"/>
      <c r="D72" s="195" t="s">
        <v>123</v>
      </c>
      <c r="E72" s="196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>
        <f t="shared" si="0"/>
        <v>0</v>
      </c>
      <c r="AB72" s="197">
        <f t="shared" si="1"/>
        <v>0</v>
      </c>
      <c r="AC72" s="197">
        <f t="shared" si="2"/>
        <v>0</v>
      </c>
      <c r="AD72" s="197">
        <f t="shared" si="3"/>
        <v>0</v>
      </c>
      <c r="AE72" s="197">
        <f t="shared" si="4"/>
        <v>0</v>
      </c>
      <c r="AF72" s="197">
        <f t="shared" si="5"/>
        <v>0</v>
      </c>
    </row>
    <row r="73" spans="1:32" s="198" customFormat="1" x14ac:dyDescent="0.55000000000000004">
      <c r="A73" s="193"/>
      <c r="B73" s="226" t="s">
        <v>124</v>
      </c>
      <c r="C73" s="195"/>
      <c r="D73" s="195"/>
      <c r="E73" s="196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</row>
    <row r="74" spans="1:32" s="198" customFormat="1" x14ac:dyDescent="0.55000000000000004">
      <c r="A74" s="193" t="s">
        <v>125</v>
      </c>
      <c r="B74" s="194"/>
      <c r="C74" s="195"/>
      <c r="D74" s="195" t="s">
        <v>126</v>
      </c>
      <c r="E74" s="196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>
        <f t="shared" si="0"/>
        <v>0</v>
      </c>
      <c r="AB74" s="197">
        <f t="shared" si="1"/>
        <v>0</v>
      </c>
      <c r="AC74" s="197">
        <f t="shared" si="2"/>
        <v>0</v>
      </c>
      <c r="AD74" s="197">
        <f t="shared" si="3"/>
        <v>0</v>
      </c>
      <c r="AE74" s="197">
        <f t="shared" si="4"/>
        <v>0</v>
      </c>
      <c r="AF74" s="213">
        <f t="shared" si="5"/>
        <v>0</v>
      </c>
    </row>
    <row r="75" spans="1:32" s="198" customFormat="1" x14ac:dyDescent="0.55000000000000004">
      <c r="A75" s="193" t="s">
        <v>127</v>
      </c>
      <c r="B75" s="194"/>
      <c r="C75" s="195"/>
      <c r="D75" s="195" t="s">
        <v>128</v>
      </c>
      <c r="E75" s="196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>
        <f t="shared" si="0"/>
        <v>0</v>
      </c>
      <c r="AB75" s="197">
        <f t="shared" si="1"/>
        <v>0</v>
      </c>
      <c r="AC75" s="197">
        <f t="shared" si="2"/>
        <v>0</v>
      </c>
      <c r="AD75" s="197">
        <f t="shared" si="3"/>
        <v>0</v>
      </c>
      <c r="AE75" s="197">
        <f t="shared" si="4"/>
        <v>0</v>
      </c>
      <c r="AF75" s="213">
        <f t="shared" si="5"/>
        <v>0</v>
      </c>
    </row>
    <row r="76" spans="1:32" s="198" customFormat="1" x14ac:dyDescent="0.55000000000000004">
      <c r="A76" s="193" t="s">
        <v>129</v>
      </c>
      <c r="B76" s="194"/>
      <c r="C76" s="195"/>
      <c r="D76" s="195" t="s">
        <v>130</v>
      </c>
      <c r="E76" s="196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>
        <f t="shared" si="0"/>
        <v>0</v>
      </c>
      <c r="AB76" s="197">
        <f t="shared" si="1"/>
        <v>0</v>
      </c>
      <c r="AC76" s="197">
        <f t="shared" si="2"/>
        <v>0</v>
      </c>
      <c r="AD76" s="197">
        <f t="shared" si="3"/>
        <v>0</v>
      </c>
      <c r="AE76" s="197">
        <f t="shared" si="4"/>
        <v>0</v>
      </c>
      <c r="AF76" s="213">
        <f t="shared" si="5"/>
        <v>0</v>
      </c>
    </row>
    <row r="77" spans="1:32" s="198" customFormat="1" x14ac:dyDescent="0.55000000000000004">
      <c r="A77" s="193" t="s">
        <v>131</v>
      </c>
      <c r="B77" s="194"/>
      <c r="C77" s="195"/>
      <c r="D77" s="195" t="s">
        <v>132</v>
      </c>
      <c r="E77" s="196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>
        <f t="shared" ref="AA77:AA139" si="8">F77+G77+H77+I77+J77+K77+L77+M77</f>
        <v>0</v>
      </c>
      <c r="AB77" s="197">
        <f t="shared" ref="AB77:AB139" si="9">N77+O77+P77+Q77</f>
        <v>0</v>
      </c>
      <c r="AC77" s="197">
        <f t="shared" ref="AC77:AC139" si="10">R77</f>
        <v>0</v>
      </c>
      <c r="AD77" s="197">
        <f t="shared" ref="AD77:AD139" si="11">S77+T77+U77+V77</f>
        <v>0</v>
      </c>
      <c r="AE77" s="197">
        <f t="shared" ref="AE77:AE139" si="12">W77+X77+Y77+Z77</f>
        <v>0</v>
      </c>
      <c r="AF77" s="197">
        <f t="shared" ref="AF77:AF139" si="13">SUM(AA77:AE77)</f>
        <v>0</v>
      </c>
    </row>
    <row r="78" spans="1:32" s="198" customFormat="1" x14ac:dyDescent="0.55000000000000004">
      <c r="A78" s="193"/>
      <c r="B78" s="226" t="s">
        <v>133</v>
      </c>
      <c r="C78" s="195"/>
      <c r="D78" s="195"/>
      <c r="E78" s="196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</row>
    <row r="79" spans="1:32" s="198" customFormat="1" x14ac:dyDescent="0.55000000000000004">
      <c r="A79" s="193" t="s">
        <v>134</v>
      </c>
      <c r="B79" s="194"/>
      <c r="C79" s="195"/>
      <c r="D79" s="195" t="s">
        <v>135</v>
      </c>
      <c r="E79" s="196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>
        <f t="shared" si="8"/>
        <v>0</v>
      </c>
      <c r="AB79" s="197">
        <f t="shared" si="9"/>
        <v>0</v>
      </c>
      <c r="AC79" s="197">
        <f t="shared" si="10"/>
        <v>0</v>
      </c>
      <c r="AD79" s="197">
        <f t="shared" si="11"/>
        <v>0</v>
      </c>
      <c r="AE79" s="197">
        <f t="shared" si="12"/>
        <v>0</v>
      </c>
      <c r="AF79" s="197">
        <f t="shared" si="13"/>
        <v>0</v>
      </c>
    </row>
    <row r="80" spans="1:32" s="198" customFormat="1" x14ac:dyDescent="0.55000000000000004">
      <c r="A80" s="193" t="s">
        <v>136</v>
      </c>
      <c r="B80" s="194"/>
      <c r="C80" s="195"/>
      <c r="D80" s="195" t="s">
        <v>137</v>
      </c>
      <c r="E80" s="196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>
        <f t="shared" si="8"/>
        <v>0</v>
      </c>
      <c r="AB80" s="197">
        <f t="shared" si="9"/>
        <v>0</v>
      </c>
      <c r="AC80" s="197">
        <f t="shared" si="10"/>
        <v>0</v>
      </c>
      <c r="AD80" s="197">
        <f t="shared" si="11"/>
        <v>0</v>
      </c>
      <c r="AE80" s="197">
        <f t="shared" si="12"/>
        <v>0</v>
      </c>
      <c r="AF80" s="197">
        <f t="shared" si="13"/>
        <v>0</v>
      </c>
    </row>
    <row r="81" spans="1:32" s="198" customFormat="1" x14ac:dyDescent="0.55000000000000004">
      <c r="A81" s="193"/>
      <c r="B81" s="226" t="s">
        <v>12</v>
      </c>
      <c r="C81" s="195"/>
      <c r="D81" s="195"/>
      <c r="E81" s="196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</row>
    <row r="82" spans="1:32" s="198" customFormat="1" x14ac:dyDescent="0.55000000000000004">
      <c r="A82" s="193"/>
      <c r="B82" s="226" t="s">
        <v>138</v>
      </c>
      <c r="C82" s="195"/>
      <c r="D82" s="195"/>
      <c r="E82" s="196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</row>
    <row r="83" spans="1:32" x14ac:dyDescent="0.55000000000000004">
      <c r="A83" s="30"/>
      <c r="B83" s="31"/>
      <c r="C83" s="32" t="s">
        <v>139</v>
      </c>
      <c r="D83" s="33"/>
      <c r="E83" s="29"/>
      <c r="F83" s="50"/>
      <c r="G83" s="50"/>
      <c r="H83" s="50"/>
      <c r="I83" s="50"/>
      <c r="J83" s="50"/>
      <c r="K83" s="50"/>
      <c r="L83" s="50"/>
      <c r="M83" s="50"/>
      <c r="N83" s="197"/>
      <c r="O83" s="197"/>
      <c r="P83" s="197"/>
      <c r="Q83" s="197"/>
      <c r="R83" s="197"/>
      <c r="S83" s="197"/>
      <c r="T83" s="50"/>
      <c r="U83" s="50"/>
      <c r="V83" s="50"/>
      <c r="W83" s="50"/>
      <c r="X83" s="50"/>
      <c r="Y83" s="50"/>
      <c r="Z83" s="197"/>
      <c r="AA83" s="50"/>
      <c r="AB83" s="50"/>
      <c r="AC83" s="50"/>
      <c r="AD83" s="50"/>
      <c r="AE83" s="50"/>
      <c r="AF83" s="50"/>
    </row>
    <row r="84" spans="1:32" x14ac:dyDescent="0.55000000000000004">
      <c r="A84" s="25" t="s">
        <v>140</v>
      </c>
      <c r="B84" s="26"/>
      <c r="C84" s="27"/>
      <c r="D84" s="27" t="s">
        <v>141</v>
      </c>
      <c r="E84" s="18"/>
      <c r="F84" s="50"/>
      <c r="G84" s="50"/>
      <c r="H84" s="50"/>
      <c r="I84" s="50"/>
      <c r="J84" s="50"/>
      <c r="K84" s="50"/>
      <c r="L84" s="50"/>
      <c r="M84" s="50"/>
      <c r="N84" s="197"/>
      <c r="O84" s="197"/>
      <c r="P84" s="197"/>
      <c r="Q84" s="203">
        <v>300000</v>
      </c>
      <c r="R84" s="197">
        <v>240000</v>
      </c>
      <c r="S84" s="197"/>
      <c r="T84" s="50"/>
      <c r="U84" s="50"/>
      <c r="V84" s="50"/>
      <c r="W84" s="50"/>
      <c r="X84" s="50"/>
      <c r="Y84" s="50"/>
      <c r="Z84" s="197">
        <v>273000</v>
      </c>
      <c r="AA84" s="50">
        <f t="shared" si="8"/>
        <v>0</v>
      </c>
      <c r="AB84" s="50">
        <f t="shared" si="9"/>
        <v>300000</v>
      </c>
      <c r="AC84" s="50">
        <f t="shared" si="10"/>
        <v>240000</v>
      </c>
      <c r="AD84" s="50">
        <f t="shared" si="11"/>
        <v>0</v>
      </c>
      <c r="AE84" s="50">
        <f t="shared" si="12"/>
        <v>273000</v>
      </c>
      <c r="AF84" s="50">
        <f t="shared" si="13"/>
        <v>813000</v>
      </c>
    </row>
    <row r="85" spans="1:32" x14ac:dyDescent="0.55000000000000004">
      <c r="A85" s="25" t="s">
        <v>142</v>
      </c>
      <c r="B85" s="26"/>
      <c r="C85" s="27"/>
      <c r="D85" s="27" t="s">
        <v>143</v>
      </c>
      <c r="E85" s="18"/>
      <c r="F85" s="50"/>
      <c r="G85" s="50"/>
      <c r="H85" s="50"/>
      <c r="I85" s="50"/>
      <c r="J85" s="50"/>
      <c r="K85" s="50">
        <v>2197000</v>
      </c>
      <c r="L85" s="50"/>
      <c r="M85" s="50"/>
      <c r="N85" s="197"/>
      <c r="O85" s="197"/>
      <c r="P85" s="197"/>
      <c r="Q85" s="203">
        <v>760000</v>
      </c>
      <c r="R85" s="197">
        <v>290000</v>
      </c>
      <c r="S85" s="197"/>
      <c r="T85" s="50"/>
      <c r="U85" s="50"/>
      <c r="V85" s="50">
        <v>2000000</v>
      </c>
      <c r="W85" s="50"/>
      <c r="X85" s="50"/>
      <c r="Y85" s="50"/>
      <c r="Z85" s="197">
        <v>900000</v>
      </c>
      <c r="AA85" s="50">
        <f t="shared" si="8"/>
        <v>2197000</v>
      </c>
      <c r="AB85" s="50">
        <f t="shared" si="9"/>
        <v>760000</v>
      </c>
      <c r="AC85" s="50">
        <f t="shared" si="10"/>
        <v>290000</v>
      </c>
      <c r="AD85" s="50">
        <f t="shared" si="11"/>
        <v>2000000</v>
      </c>
      <c r="AE85" s="50">
        <f t="shared" si="12"/>
        <v>900000</v>
      </c>
      <c r="AF85" s="50">
        <f t="shared" si="13"/>
        <v>6147000</v>
      </c>
    </row>
    <row r="86" spans="1:32" x14ac:dyDescent="0.55000000000000004">
      <c r="A86" s="25" t="s">
        <v>144</v>
      </c>
      <c r="B86" s="26"/>
      <c r="C86" s="27"/>
      <c r="D86" s="27" t="s">
        <v>145</v>
      </c>
      <c r="E86" s="18"/>
      <c r="F86" s="50"/>
      <c r="G86" s="50"/>
      <c r="H86" s="50"/>
      <c r="I86" s="50"/>
      <c r="J86" s="50"/>
      <c r="K86" s="50"/>
      <c r="L86" s="50"/>
      <c r="M86" s="50"/>
      <c r="N86" s="197"/>
      <c r="O86" s="197"/>
      <c r="P86" s="197"/>
      <c r="Q86" s="203">
        <v>1650000</v>
      </c>
      <c r="R86" s="197"/>
      <c r="S86" s="197"/>
      <c r="T86" s="50"/>
      <c r="U86" s="50"/>
      <c r="V86" s="50"/>
      <c r="W86" s="50"/>
      <c r="X86" s="50"/>
      <c r="Y86" s="50"/>
      <c r="Z86" s="197">
        <v>624000</v>
      </c>
      <c r="AA86" s="50">
        <f t="shared" si="8"/>
        <v>0</v>
      </c>
      <c r="AB86" s="50">
        <f t="shared" si="9"/>
        <v>1650000</v>
      </c>
      <c r="AC86" s="50">
        <f t="shared" si="10"/>
        <v>0</v>
      </c>
      <c r="AD86" s="50">
        <f t="shared" si="11"/>
        <v>0</v>
      </c>
      <c r="AE86" s="50">
        <f t="shared" si="12"/>
        <v>624000</v>
      </c>
      <c r="AF86" s="50">
        <f t="shared" si="13"/>
        <v>2274000</v>
      </c>
    </row>
    <row r="87" spans="1:32" x14ac:dyDescent="0.55000000000000004">
      <c r="A87" s="25" t="s">
        <v>146</v>
      </c>
      <c r="B87" s="26"/>
      <c r="C87" s="27"/>
      <c r="D87" s="27" t="s">
        <v>147</v>
      </c>
      <c r="E87" s="18"/>
      <c r="F87" s="50"/>
      <c r="G87" s="50"/>
      <c r="H87" s="50"/>
      <c r="I87" s="50"/>
      <c r="J87" s="50"/>
      <c r="K87" s="50">
        <v>250000</v>
      </c>
      <c r="L87" s="50"/>
      <c r="M87" s="50"/>
      <c r="N87" s="197"/>
      <c r="O87" s="197"/>
      <c r="P87" s="197"/>
      <c r="Q87" s="203">
        <v>250000</v>
      </c>
      <c r="R87" s="197">
        <v>150000</v>
      </c>
      <c r="S87" s="197"/>
      <c r="T87" s="50"/>
      <c r="U87" s="50"/>
      <c r="V87" s="50">
        <v>250000</v>
      </c>
      <c r="W87" s="50"/>
      <c r="X87" s="50"/>
      <c r="Y87" s="50"/>
      <c r="Z87" s="197">
        <v>300000</v>
      </c>
      <c r="AA87" s="50">
        <f t="shared" si="8"/>
        <v>250000</v>
      </c>
      <c r="AB87" s="50">
        <f t="shared" si="9"/>
        <v>250000</v>
      </c>
      <c r="AC87" s="50">
        <f t="shared" si="10"/>
        <v>150000</v>
      </c>
      <c r="AD87" s="50">
        <f t="shared" si="11"/>
        <v>250000</v>
      </c>
      <c r="AE87" s="50">
        <f t="shared" si="12"/>
        <v>300000</v>
      </c>
      <c r="AF87" s="50">
        <f t="shared" si="13"/>
        <v>1200000</v>
      </c>
    </row>
    <row r="88" spans="1:32" x14ac:dyDescent="0.55000000000000004">
      <c r="A88" s="30" t="s">
        <v>148</v>
      </c>
      <c r="B88" s="34"/>
      <c r="C88" s="33"/>
      <c r="D88" s="27" t="s">
        <v>149</v>
      </c>
      <c r="E88" s="29"/>
      <c r="F88" s="50"/>
      <c r="G88" s="50"/>
      <c r="H88" s="50"/>
      <c r="I88" s="50"/>
      <c r="J88" s="50"/>
      <c r="K88" s="50"/>
      <c r="L88" s="50"/>
      <c r="M88" s="50"/>
      <c r="N88" s="197"/>
      <c r="O88" s="197"/>
      <c r="P88" s="197"/>
      <c r="Q88" s="197"/>
      <c r="R88" s="197"/>
      <c r="S88" s="197"/>
      <c r="T88" s="50"/>
      <c r="U88" s="50"/>
      <c r="V88" s="50"/>
      <c r="W88" s="50"/>
      <c r="X88" s="50"/>
      <c r="Y88" s="50"/>
      <c r="Z88" s="197"/>
      <c r="AA88" s="50">
        <f t="shared" si="8"/>
        <v>0</v>
      </c>
      <c r="AB88" s="50">
        <f t="shared" si="9"/>
        <v>0</v>
      </c>
      <c r="AC88" s="50">
        <f t="shared" si="10"/>
        <v>0</v>
      </c>
      <c r="AD88" s="50">
        <f t="shared" si="11"/>
        <v>0</v>
      </c>
      <c r="AE88" s="50">
        <f t="shared" si="12"/>
        <v>0</v>
      </c>
      <c r="AF88" s="50">
        <f t="shared" si="13"/>
        <v>0</v>
      </c>
    </row>
    <row r="89" spans="1:32" x14ac:dyDescent="0.55000000000000004">
      <c r="A89" s="25" t="s">
        <v>150</v>
      </c>
      <c r="B89" s="26"/>
      <c r="C89" s="27"/>
      <c r="D89" s="27" t="s">
        <v>151</v>
      </c>
      <c r="E89" s="18"/>
      <c r="F89" s="50"/>
      <c r="G89" s="50"/>
      <c r="H89" s="50"/>
      <c r="I89" s="50"/>
      <c r="J89" s="50"/>
      <c r="K89" s="50"/>
      <c r="L89" s="50"/>
      <c r="M89" s="50"/>
      <c r="N89" s="197"/>
      <c r="O89" s="197"/>
      <c r="P89" s="197"/>
      <c r="Q89" s="197"/>
      <c r="R89" s="197"/>
      <c r="S89" s="197"/>
      <c r="T89" s="50"/>
      <c r="U89" s="50"/>
      <c r="V89" s="50"/>
      <c r="W89" s="50"/>
      <c r="X89" s="50"/>
      <c r="Y89" s="50"/>
      <c r="Z89" s="197"/>
      <c r="AA89" s="50">
        <f t="shared" si="8"/>
        <v>0</v>
      </c>
      <c r="AB89" s="50">
        <f t="shared" si="9"/>
        <v>0</v>
      </c>
      <c r="AC89" s="50">
        <f t="shared" si="10"/>
        <v>0</v>
      </c>
      <c r="AD89" s="50">
        <f t="shared" si="11"/>
        <v>0</v>
      </c>
      <c r="AE89" s="50">
        <f t="shared" si="12"/>
        <v>0</v>
      </c>
      <c r="AF89" s="50">
        <f t="shared" si="13"/>
        <v>0</v>
      </c>
    </row>
    <row r="90" spans="1:32" x14ac:dyDescent="0.55000000000000004">
      <c r="A90" s="25" t="s">
        <v>152</v>
      </c>
      <c r="B90" s="26"/>
      <c r="C90" s="27"/>
      <c r="D90" s="27" t="s">
        <v>153</v>
      </c>
      <c r="E90" s="18"/>
      <c r="F90" s="50"/>
      <c r="G90" s="50"/>
      <c r="H90" s="50"/>
      <c r="I90" s="50">
        <v>450000</v>
      </c>
      <c r="J90" s="50"/>
      <c r="K90" s="50"/>
      <c r="L90" s="50"/>
      <c r="M90" s="50"/>
      <c r="N90" s="197"/>
      <c r="O90" s="203">
        <v>1600000</v>
      </c>
      <c r="P90" s="203"/>
      <c r="Q90" s="197"/>
      <c r="R90" s="197">
        <v>740000</v>
      </c>
      <c r="S90" s="197"/>
      <c r="T90" s="50">
        <v>432000</v>
      </c>
      <c r="U90" s="50"/>
      <c r="V90" s="50"/>
      <c r="W90" s="50"/>
      <c r="X90" s="50">
        <v>1000000</v>
      </c>
      <c r="Y90" s="50"/>
      <c r="Z90" s="197"/>
      <c r="AA90" s="50">
        <f t="shared" si="8"/>
        <v>450000</v>
      </c>
      <c r="AB90" s="50">
        <f t="shared" si="9"/>
        <v>1600000</v>
      </c>
      <c r="AC90" s="50">
        <v>740000</v>
      </c>
      <c r="AD90" s="50">
        <f t="shared" si="11"/>
        <v>432000</v>
      </c>
      <c r="AE90" s="50">
        <f t="shared" si="12"/>
        <v>1000000</v>
      </c>
      <c r="AF90" s="50">
        <f t="shared" si="13"/>
        <v>4222000</v>
      </c>
    </row>
    <row r="91" spans="1:32" x14ac:dyDescent="0.55000000000000004">
      <c r="A91" s="25" t="s">
        <v>154</v>
      </c>
      <c r="B91" s="26"/>
      <c r="C91" s="27"/>
      <c r="D91" s="27" t="s">
        <v>155</v>
      </c>
      <c r="E91" s="18"/>
      <c r="F91" s="50"/>
      <c r="G91" s="50"/>
      <c r="H91" s="50">
        <v>350000</v>
      </c>
      <c r="I91" s="50"/>
      <c r="J91" s="50"/>
      <c r="K91" s="50"/>
      <c r="L91" s="50"/>
      <c r="M91" s="50"/>
      <c r="N91" s="197"/>
      <c r="O91" s="203"/>
      <c r="P91" s="203">
        <v>400000</v>
      </c>
      <c r="Q91" s="197"/>
      <c r="R91" s="197">
        <v>110000</v>
      </c>
      <c r="S91" s="197"/>
      <c r="T91" s="50">
        <v>146000</v>
      </c>
      <c r="U91" s="50">
        <v>350000</v>
      </c>
      <c r="V91" s="50"/>
      <c r="W91" s="50"/>
      <c r="X91" s="50"/>
      <c r="Y91" s="50">
        <v>300000</v>
      </c>
      <c r="Z91" s="197"/>
      <c r="AA91" s="50">
        <f t="shared" si="8"/>
        <v>350000</v>
      </c>
      <c r="AB91" s="50">
        <f t="shared" si="9"/>
        <v>400000</v>
      </c>
      <c r="AC91" s="50">
        <v>110000</v>
      </c>
      <c r="AD91" s="50">
        <f t="shared" si="11"/>
        <v>496000</v>
      </c>
      <c r="AE91" s="50">
        <f t="shared" si="12"/>
        <v>300000</v>
      </c>
      <c r="AF91" s="197">
        <f t="shared" si="13"/>
        <v>1656000</v>
      </c>
    </row>
    <row r="92" spans="1:32" x14ac:dyDescent="0.55000000000000004">
      <c r="A92" s="25" t="s">
        <v>156</v>
      </c>
      <c r="B92" s="26"/>
      <c r="C92" s="27"/>
      <c r="D92" s="27" t="s">
        <v>157</v>
      </c>
      <c r="E92" s="18"/>
      <c r="F92" s="50"/>
      <c r="G92" s="50"/>
      <c r="H92" s="50"/>
      <c r="I92" s="50">
        <v>70000</v>
      </c>
      <c r="J92" s="50">
        <v>700000</v>
      </c>
      <c r="K92" s="50"/>
      <c r="L92" s="50"/>
      <c r="M92" s="50"/>
      <c r="N92" s="197"/>
      <c r="O92" s="203">
        <v>500000</v>
      </c>
      <c r="P92" s="203">
        <v>300000</v>
      </c>
      <c r="Q92" s="197"/>
      <c r="R92" s="197">
        <v>170000</v>
      </c>
      <c r="S92" s="197"/>
      <c r="T92" s="50"/>
      <c r="U92" s="50"/>
      <c r="V92" s="50">
        <v>80000</v>
      </c>
      <c r="W92" s="50"/>
      <c r="X92" s="50">
        <v>300000</v>
      </c>
      <c r="Y92" s="50"/>
      <c r="Z92" s="197">
        <v>156000</v>
      </c>
      <c r="AA92" s="50">
        <f t="shared" si="8"/>
        <v>770000</v>
      </c>
      <c r="AB92" s="50">
        <f t="shared" si="9"/>
        <v>800000</v>
      </c>
      <c r="AC92" s="50">
        <v>170000</v>
      </c>
      <c r="AD92" s="50">
        <f t="shared" si="11"/>
        <v>80000</v>
      </c>
      <c r="AE92" s="50">
        <f t="shared" si="12"/>
        <v>456000</v>
      </c>
      <c r="AF92" s="197">
        <f t="shared" si="13"/>
        <v>2276000</v>
      </c>
    </row>
    <row r="93" spans="1:32" x14ac:dyDescent="0.55000000000000004">
      <c r="A93" s="25"/>
      <c r="B93" s="26"/>
      <c r="C93" s="21" t="s">
        <v>158</v>
      </c>
      <c r="D93" s="33"/>
      <c r="E93" s="18"/>
      <c r="F93" s="50"/>
      <c r="G93" s="50"/>
      <c r="H93" s="50"/>
      <c r="I93" s="50"/>
      <c r="J93" s="50"/>
      <c r="K93" s="50"/>
      <c r="L93" s="50"/>
      <c r="M93" s="50"/>
      <c r="N93" s="197"/>
      <c r="O93" s="197"/>
      <c r="P93" s="197"/>
      <c r="Q93" s="197"/>
      <c r="R93" s="197"/>
      <c r="S93" s="197"/>
      <c r="T93" s="50"/>
      <c r="U93" s="50"/>
      <c r="V93" s="50"/>
      <c r="W93" s="50"/>
      <c r="X93" s="50"/>
      <c r="Y93" s="50"/>
      <c r="Z93" s="197"/>
      <c r="AA93" s="50"/>
      <c r="AB93" s="50"/>
      <c r="AC93" s="50"/>
      <c r="AD93" s="50"/>
      <c r="AE93" s="50"/>
      <c r="AF93" s="50"/>
    </row>
    <row r="94" spans="1:32" x14ac:dyDescent="0.55000000000000004">
      <c r="A94" s="25" t="s">
        <v>159</v>
      </c>
      <c r="B94" s="26"/>
      <c r="C94" s="27"/>
      <c r="D94" s="27" t="s">
        <v>160</v>
      </c>
      <c r="E94" s="18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197"/>
      <c r="AA94" s="50">
        <f t="shared" si="8"/>
        <v>0</v>
      </c>
      <c r="AB94" s="50">
        <f t="shared" si="9"/>
        <v>0</v>
      </c>
      <c r="AC94" s="50">
        <f t="shared" si="10"/>
        <v>0</v>
      </c>
      <c r="AD94" s="50">
        <f t="shared" si="11"/>
        <v>0</v>
      </c>
      <c r="AE94" s="50">
        <f t="shared" si="12"/>
        <v>0</v>
      </c>
      <c r="AF94" s="50">
        <f t="shared" si="13"/>
        <v>0</v>
      </c>
    </row>
    <row r="95" spans="1:32" x14ac:dyDescent="0.55000000000000004">
      <c r="A95" s="25" t="s">
        <v>161</v>
      </c>
      <c r="B95" s="26"/>
      <c r="C95" s="27"/>
      <c r="D95" s="27" t="s">
        <v>162</v>
      </c>
      <c r="E95" s="18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>
        <f t="shared" si="8"/>
        <v>0</v>
      </c>
      <c r="AB95" s="50">
        <f t="shared" si="9"/>
        <v>0</v>
      </c>
      <c r="AC95" s="50">
        <f t="shared" si="10"/>
        <v>0</v>
      </c>
      <c r="AD95" s="50">
        <f t="shared" si="11"/>
        <v>0</v>
      </c>
      <c r="AE95" s="50">
        <f t="shared" si="12"/>
        <v>0</v>
      </c>
      <c r="AF95" s="50">
        <f t="shared" si="13"/>
        <v>0</v>
      </c>
    </row>
    <row r="96" spans="1:32" x14ac:dyDescent="0.55000000000000004">
      <c r="A96" s="25" t="s">
        <v>163</v>
      </c>
      <c r="B96" s="26"/>
      <c r="C96" s="27"/>
      <c r="D96" s="27" t="s">
        <v>164</v>
      </c>
      <c r="E96" s="18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>
        <f t="shared" si="8"/>
        <v>0</v>
      </c>
      <c r="AB96" s="50">
        <f t="shared" si="9"/>
        <v>0</v>
      </c>
      <c r="AC96" s="50">
        <f t="shared" si="10"/>
        <v>0</v>
      </c>
      <c r="AD96" s="50">
        <f t="shared" si="11"/>
        <v>0</v>
      </c>
      <c r="AE96" s="50">
        <f t="shared" si="12"/>
        <v>0</v>
      </c>
      <c r="AF96" s="50">
        <f t="shared" si="13"/>
        <v>0</v>
      </c>
    </row>
    <row r="97" spans="1:32" x14ac:dyDescent="0.55000000000000004">
      <c r="A97" s="25" t="s">
        <v>165</v>
      </c>
      <c r="B97" s="26"/>
      <c r="C97" s="27"/>
      <c r="D97" s="27" t="s">
        <v>166</v>
      </c>
      <c r="E97" s="18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>
        <f t="shared" si="8"/>
        <v>0</v>
      </c>
      <c r="AB97" s="50">
        <f t="shared" si="9"/>
        <v>0</v>
      </c>
      <c r="AC97" s="50">
        <f t="shared" si="10"/>
        <v>0</v>
      </c>
      <c r="AD97" s="50">
        <f t="shared" si="11"/>
        <v>0</v>
      </c>
      <c r="AE97" s="50">
        <f t="shared" si="12"/>
        <v>0</v>
      </c>
      <c r="AF97" s="50">
        <f t="shared" si="13"/>
        <v>0</v>
      </c>
    </row>
    <row r="98" spans="1:32" x14ac:dyDescent="0.55000000000000004">
      <c r="A98" s="25" t="s">
        <v>167</v>
      </c>
      <c r="B98" s="26"/>
      <c r="C98" s="27"/>
      <c r="D98" s="27" t="s">
        <v>168</v>
      </c>
      <c r="E98" s="18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>
        <f t="shared" si="8"/>
        <v>0</v>
      </c>
      <c r="AB98" s="50">
        <f t="shared" si="9"/>
        <v>0</v>
      </c>
      <c r="AC98" s="50">
        <f t="shared" si="10"/>
        <v>0</v>
      </c>
      <c r="AD98" s="50">
        <f t="shared" si="11"/>
        <v>0</v>
      </c>
      <c r="AE98" s="50">
        <f t="shared" si="12"/>
        <v>0</v>
      </c>
      <c r="AF98" s="50">
        <f t="shared" si="13"/>
        <v>0</v>
      </c>
    </row>
    <row r="99" spans="1:32" x14ac:dyDescent="0.55000000000000004">
      <c r="A99" s="30"/>
      <c r="B99" s="34"/>
      <c r="C99" s="32" t="s">
        <v>169</v>
      </c>
      <c r="D99" s="33"/>
      <c r="E99" s="29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</row>
    <row r="100" spans="1:32" x14ac:dyDescent="0.55000000000000004">
      <c r="A100" s="25" t="s">
        <v>170</v>
      </c>
      <c r="B100" s="26"/>
      <c r="C100" s="27"/>
      <c r="D100" s="27" t="s">
        <v>171</v>
      </c>
      <c r="E100" s="18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>
        <f t="shared" si="8"/>
        <v>0</v>
      </c>
      <c r="AB100" s="50">
        <f t="shared" si="9"/>
        <v>0</v>
      </c>
      <c r="AC100" s="50">
        <f t="shared" si="10"/>
        <v>0</v>
      </c>
      <c r="AD100" s="50">
        <f t="shared" si="11"/>
        <v>0</v>
      </c>
      <c r="AE100" s="50">
        <f t="shared" si="12"/>
        <v>0</v>
      </c>
      <c r="AF100" s="50">
        <f t="shared" si="13"/>
        <v>0</v>
      </c>
    </row>
    <row r="101" spans="1:32" x14ac:dyDescent="0.55000000000000004">
      <c r="A101" s="25" t="s">
        <v>172</v>
      </c>
      <c r="B101" s="26"/>
      <c r="C101" s="27"/>
      <c r="D101" s="27" t="s">
        <v>173</v>
      </c>
      <c r="E101" s="18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>
        <f t="shared" si="8"/>
        <v>0</v>
      </c>
      <c r="AB101" s="50">
        <f t="shared" si="9"/>
        <v>0</v>
      </c>
      <c r="AC101" s="50">
        <f t="shared" si="10"/>
        <v>0</v>
      </c>
      <c r="AD101" s="50">
        <f t="shared" si="11"/>
        <v>0</v>
      </c>
      <c r="AE101" s="50">
        <f t="shared" si="12"/>
        <v>0</v>
      </c>
      <c r="AF101" s="50">
        <f t="shared" si="13"/>
        <v>0</v>
      </c>
    </row>
    <row r="102" spans="1:32" x14ac:dyDescent="0.55000000000000004">
      <c r="A102" s="25" t="s">
        <v>174</v>
      </c>
      <c r="B102" s="26"/>
      <c r="C102" s="27"/>
      <c r="D102" s="27" t="s">
        <v>175</v>
      </c>
      <c r="E102" s="18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>
        <f t="shared" si="8"/>
        <v>0</v>
      </c>
      <c r="AB102" s="50">
        <f t="shared" si="9"/>
        <v>0</v>
      </c>
      <c r="AC102" s="50">
        <f t="shared" si="10"/>
        <v>0</v>
      </c>
      <c r="AD102" s="50">
        <f t="shared" si="11"/>
        <v>0</v>
      </c>
      <c r="AE102" s="50">
        <f t="shared" si="12"/>
        <v>0</v>
      </c>
      <c r="AF102" s="50">
        <f t="shared" si="13"/>
        <v>0</v>
      </c>
    </row>
    <row r="103" spans="1:32" x14ac:dyDescent="0.55000000000000004">
      <c r="A103" s="25" t="s">
        <v>176</v>
      </c>
      <c r="B103" s="26"/>
      <c r="C103" s="27"/>
      <c r="D103" s="27" t="s">
        <v>177</v>
      </c>
      <c r="E103" s="18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>
        <f t="shared" si="8"/>
        <v>0</v>
      </c>
      <c r="AB103" s="50">
        <f t="shared" si="9"/>
        <v>0</v>
      </c>
      <c r="AC103" s="50">
        <f t="shared" si="10"/>
        <v>0</v>
      </c>
      <c r="AD103" s="50">
        <f t="shared" si="11"/>
        <v>0</v>
      </c>
      <c r="AE103" s="50">
        <f t="shared" si="12"/>
        <v>0</v>
      </c>
      <c r="AF103" s="50">
        <f t="shared" si="13"/>
        <v>0</v>
      </c>
    </row>
    <row r="104" spans="1:32" x14ac:dyDescent="0.55000000000000004">
      <c r="A104" s="25"/>
      <c r="B104" s="26"/>
      <c r="C104" s="21" t="s">
        <v>178</v>
      </c>
      <c r="D104" s="21"/>
      <c r="E104" s="18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197"/>
      <c r="S104" s="197"/>
      <c r="T104" s="197"/>
      <c r="U104" s="197"/>
      <c r="V104" s="197"/>
      <c r="W104" s="197"/>
      <c r="X104" s="197"/>
      <c r="Y104" s="197"/>
      <c r="Z104" s="197"/>
      <c r="AA104" s="50"/>
      <c r="AB104" s="50"/>
      <c r="AC104" s="50"/>
      <c r="AD104" s="50"/>
      <c r="AE104" s="50"/>
      <c r="AF104" s="50"/>
    </row>
    <row r="105" spans="1:32" x14ac:dyDescent="0.55000000000000004">
      <c r="A105" s="25" t="s">
        <v>179</v>
      </c>
      <c r="B105" s="26"/>
      <c r="C105" s="27"/>
      <c r="D105" s="27" t="s">
        <v>180</v>
      </c>
      <c r="E105" s="18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197"/>
      <c r="S105" s="197"/>
      <c r="T105" s="197"/>
      <c r="U105" s="197"/>
      <c r="V105" s="197"/>
      <c r="W105" s="197"/>
      <c r="X105" s="197"/>
      <c r="Y105" s="197">
        <v>5000</v>
      </c>
      <c r="Z105" s="197"/>
      <c r="AA105" s="50">
        <f t="shared" si="8"/>
        <v>0</v>
      </c>
      <c r="AB105" s="50">
        <f t="shared" si="9"/>
        <v>0</v>
      </c>
      <c r="AC105" s="50">
        <f t="shared" si="10"/>
        <v>0</v>
      </c>
      <c r="AD105" s="50">
        <f t="shared" si="11"/>
        <v>0</v>
      </c>
      <c r="AE105" s="50">
        <f t="shared" si="12"/>
        <v>5000</v>
      </c>
      <c r="AF105" s="50">
        <f t="shared" si="13"/>
        <v>5000</v>
      </c>
    </row>
    <row r="106" spans="1:32" x14ac:dyDescent="0.55000000000000004">
      <c r="A106" s="25"/>
      <c r="B106" s="28" t="s">
        <v>181</v>
      </c>
      <c r="C106" s="21"/>
      <c r="D106" s="27"/>
      <c r="E106" s="18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197"/>
      <c r="S106" s="197"/>
      <c r="T106" s="197"/>
      <c r="U106" s="197"/>
      <c r="V106" s="197"/>
      <c r="W106" s="197"/>
      <c r="X106" s="197"/>
      <c r="Y106" s="197"/>
      <c r="Z106" s="197"/>
      <c r="AA106" s="50"/>
      <c r="AB106" s="50"/>
      <c r="AC106" s="50"/>
      <c r="AD106" s="50"/>
      <c r="AE106" s="50"/>
      <c r="AF106" s="50"/>
    </row>
    <row r="107" spans="1:32" x14ac:dyDescent="0.55000000000000004">
      <c r="A107" s="25"/>
      <c r="B107" s="28"/>
      <c r="C107" s="21" t="s">
        <v>182</v>
      </c>
      <c r="D107" s="27"/>
      <c r="E107" s="18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197"/>
      <c r="S107" s="197"/>
      <c r="T107" s="197"/>
      <c r="U107" s="197"/>
      <c r="V107" s="197"/>
      <c r="W107" s="197"/>
      <c r="X107" s="197"/>
      <c r="Y107" s="197"/>
      <c r="Z107" s="197"/>
      <c r="AA107" s="50"/>
      <c r="AB107" s="50"/>
      <c r="AC107" s="50"/>
      <c r="AD107" s="50"/>
      <c r="AE107" s="50"/>
      <c r="AF107" s="50"/>
    </row>
    <row r="108" spans="1:32" x14ac:dyDescent="0.55000000000000004">
      <c r="A108" s="25" t="s">
        <v>183</v>
      </c>
      <c r="B108" s="26"/>
      <c r="C108" s="27"/>
      <c r="D108" s="27" t="s">
        <v>184</v>
      </c>
      <c r="E108" s="18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197"/>
      <c r="S108" s="197"/>
      <c r="T108" s="197"/>
      <c r="U108" s="197"/>
      <c r="V108" s="197"/>
      <c r="W108" s="197"/>
      <c r="X108" s="197"/>
      <c r="Y108" s="197"/>
      <c r="Z108" s="197"/>
      <c r="AA108" s="50">
        <f t="shared" si="8"/>
        <v>0</v>
      </c>
      <c r="AB108" s="50">
        <f t="shared" si="9"/>
        <v>0</v>
      </c>
      <c r="AC108" s="50">
        <f t="shared" si="10"/>
        <v>0</v>
      </c>
      <c r="AD108" s="50">
        <f t="shared" si="11"/>
        <v>0</v>
      </c>
      <c r="AE108" s="50">
        <f t="shared" si="12"/>
        <v>0</v>
      </c>
      <c r="AF108" s="50">
        <f t="shared" si="13"/>
        <v>0</v>
      </c>
    </row>
    <row r="109" spans="1:32" x14ac:dyDescent="0.55000000000000004">
      <c r="A109" s="25" t="s">
        <v>185</v>
      </c>
      <c r="B109" s="26"/>
      <c r="C109" s="27"/>
      <c r="D109" s="27" t="s">
        <v>186</v>
      </c>
      <c r="E109" s="18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203"/>
      <c r="R109" s="197"/>
      <c r="S109" s="197"/>
      <c r="T109" s="197"/>
      <c r="U109" s="197"/>
      <c r="V109" s="197"/>
      <c r="W109" s="197"/>
      <c r="X109" s="197"/>
      <c r="Y109" s="197"/>
      <c r="Z109" s="197"/>
      <c r="AA109" s="50">
        <f t="shared" si="8"/>
        <v>0</v>
      </c>
      <c r="AB109" s="50">
        <f t="shared" si="9"/>
        <v>0</v>
      </c>
      <c r="AC109" s="50">
        <f t="shared" si="10"/>
        <v>0</v>
      </c>
      <c r="AD109" s="50">
        <f t="shared" si="11"/>
        <v>0</v>
      </c>
      <c r="AE109" s="50">
        <f t="shared" si="12"/>
        <v>0</v>
      </c>
      <c r="AF109" s="50">
        <f t="shared" si="13"/>
        <v>0</v>
      </c>
    </row>
    <row r="110" spans="1:32" x14ac:dyDescent="0.55000000000000004">
      <c r="A110" s="25" t="s">
        <v>187</v>
      </c>
      <c r="B110" s="26"/>
      <c r="C110" s="27"/>
      <c r="D110" s="27" t="s">
        <v>188</v>
      </c>
      <c r="E110" s="18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139"/>
      <c r="R110" s="197"/>
      <c r="S110" s="197"/>
      <c r="T110" s="197"/>
      <c r="U110" s="197"/>
      <c r="V110" s="197"/>
      <c r="W110" s="197"/>
      <c r="X110" s="197"/>
      <c r="Y110" s="197"/>
      <c r="Z110" s="197"/>
      <c r="AA110" s="50">
        <f t="shared" si="8"/>
        <v>0</v>
      </c>
      <c r="AB110" s="50">
        <f t="shared" si="9"/>
        <v>0</v>
      </c>
      <c r="AC110" s="50">
        <f t="shared" si="10"/>
        <v>0</v>
      </c>
      <c r="AD110" s="50">
        <f t="shared" si="11"/>
        <v>0</v>
      </c>
      <c r="AE110" s="50">
        <f t="shared" si="12"/>
        <v>0</v>
      </c>
      <c r="AF110" s="50">
        <f t="shared" si="13"/>
        <v>0</v>
      </c>
    </row>
    <row r="111" spans="1:32" x14ac:dyDescent="0.55000000000000004">
      <c r="A111" s="30"/>
      <c r="B111" s="34"/>
      <c r="C111" s="32" t="s">
        <v>189</v>
      </c>
      <c r="D111" s="33"/>
      <c r="E111" s="29"/>
      <c r="F111" s="50"/>
      <c r="G111" s="50"/>
      <c r="H111" s="50"/>
      <c r="I111" s="50"/>
      <c r="J111" s="50"/>
      <c r="K111" s="50"/>
      <c r="L111" s="197"/>
      <c r="M111" s="197"/>
      <c r="N111" s="197"/>
      <c r="O111" s="197"/>
      <c r="P111" s="197"/>
      <c r="Q111" s="203"/>
      <c r="R111" s="197"/>
      <c r="S111" s="197"/>
      <c r="T111" s="197"/>
      <c r="U111" s="197"/>
      <c r="V111" s="197"/>
      <c r="W111" s="197"/>
      <c r="X111" s="197"/>
      <c r="Y111" s="197"/>
      <c r="Z111" s="197"/>
      <c r="AA111" s="50"/>
      <c r="AB111" s="50"/>
      <c r="AC111" s="50"/>
      <c r="AD111" s="50"/>
      <c r="AE111" s="50"/>
      <c r="AF111" s="50"/>
    </row>
    <row r="112" spans="1:32" s="198" customFormat="1" x14ac:dyDescent="0.55000000000000004">
      <c r="A112" s="193" t="s">
        <v>190</v>
      </c>
      <c r="B112" s="194"/>
      <c r="C112" s="195"/>
      <c r="D112" s="195" t="s">
        <v>191</v>
      </c>
      <c r="E112" s="196"/>
      <c r="F112" s="197"/>
      <c r="G112" s="197">
        <v>5000</v>
      </c>
      <c r="H112" s="197"/>
      <c r="I112" s="197"/>
      <c r="J112" s="197"/>
      <c r="K112" s="197"/>
      <c r="L112" s="197"/>
      <c r="M112" s="197"/>
      <c r="N112" s="197"/>
      <c r="O112" s="197"/>
      <c r="P112" s="203">
        <v>15000</v>
      </c>
      <c r="Q112" s="203"/>
      <c r="R112" s="197">
        <v>5000</v>
      </c>
      <c r="S112" s="197">
        <v>5000</v>
      </c>
      <c r="T112" s="197"/>
      <c r="U112" s="197"/>
      <c r="V112" s="197"/>
      <c r="W112" s="197"/>
      <c r="X112" s="197"/>
      <c r="Y112" s="197">
        <v>40000</v>
      </c>
      <c r="Z112" s="197"/>
      <c r="AA112" s="197">
        <f t="shared" si="8"/>
        <v>5000</v>
      </c>
      <c r="AB112" s="197">
        <f t="shared" si="9"/>
        <v>15000</v>
      </c>
      <c r="AC112" s="197">
        <f t="shared" si="10"/>
        <v>5000</v>
      </c>
      <c r="AD112" s="197">
        <f t="shared" si="11"/>
        <v>5000</v>
      </c>
      <c r="AE112" s="197">
        <f t="shared" si="12"/>
        <v>40000</v>
      </c>
      <c r="AF112" s="197">
        <f t="shared" si="13"/>
        <v>70000</v>
      </c>
    </row>
    <row r="113" spans="1:32" s="198" customFormat="1" x14ac:dyDescent="0.55000000000000004">
      <c r="A113" s="193" t="s">
        <v>192</v>
      </c>
      <c r="B113" s="194"/>
      <c r="C113" s="195"/>
      <c r="D113" s="195" t="s">
        <v>193</v>
      </c>
      <c r="E113" s="196"/>
      <c r="F113" s="197"/>
      <c r="G113" s="197">
        <v>30000</v>
      </c>
      <c r="H113" s="197"/>
      <c r="I113" s="197"/>
      <c r="J113" s="197"/>
      <c r="K113" s="197"/>
      <c r="L113" s="197"/>
      <c r="M113" s="197">
        <v>3000</v>
      </c>
      <c r="N113" s="197"/>
      <c r="O113" s="197"/>
      <c r="P113" s="203">
        <v>10000</v>
      </c>
      <c r="Q113" s="203">
        <v>5000</v>
      </c>
      <c r="R113" s="197">
        <v>10000</v>
      </c>
      <c r="S113" s="197">
        <v>10000</v>
      </c>
      <c r="T113" s="197"/>
      <c r="U113" s="197"/>
      <c r="V113" s="197"/>
      <c r="W113" s="197"/>
      <c r="X113" s="197"/>
      <c r="Y113" s="197">
        <v>5000</v>
      </c>
      <c r="Z113" s="197">
        <v>5000</v>
      </c>
      <c r="AA113" s="197">
        <f t="shared" si="8"/>
        <v>33000</v>
      </c>
      <c r="AB113" s="197">
        <f t="shared" si="9"/>
        <v>15000</v>
      </c>
      <c r="AC113" s="197">
        <f t="shared" si="10"/>
        <v>10000</v>
      </c>
      <c r="AD113" s="197">
        <f t="shared" si="11"/>
        <v>10000</v>
      </c>
      <c r="AE113" s="197">
        <f t="shared" si="12"/>
        <v>10000</v>
      </c>
      <c r="AF113" s="197">
        <f t="shared" si="13"/>
        <v>78000</v>
      </c>
    </row>
    <row r="114" spans="1:32" x14ac:dyDescent="0.55000000000000004">
      <c r="A114" s="193" t="s">
        <v>737</v>
      </c>
      <c r="B114" s="199"/>
      <c r="C114" s="200"/>
      <c r="D114" s="200" t="s">
        <v>738</v>
      </c>
      <c r="E114" s="201"/>
      <c r="F114" s="50"/>
      <c r="G114" s="50"/>
      <c r="H114" s="50"/>
      <c r="I114" s="50"/>
      <c r="J114" s="50"/>
      <c r="K114" s="50"/>
      <c r="L114" s="197"/>
      <c r="M114" s="197"/>
      <c r="N114" s="197"/>
      <c r="O114" s="197"/>
      <c r="P114" s="203"/>
      <c r="Q114" s="203"/>
      <c r="R114" s="197"/>
      <c r="S114" s="197"/>
      <c r="T114" s="197"/>
      <c r="U114" s="197"/>
      <c r="V114" s="197"/>
      <c r="W114" s="197"/>
      <c r="X114" s="197"/>
      <c r="Y114" s="197"/>
      <c r="Z114" s="197"/>
      <c r="AA114" s="50">
        <f t="shared" si="8"/>
        <v>0</v>
      </c>
      <c r="AB114" s="50">
        <f t="shared" si="9"/>
        <v>0</v>
      </c>
      <c r="AC114" s="50">
        <f t="shared" si="10"/>
        <v>0</v>
      </c>
      <c r="AD114" s="50">
        <f t="shared" si="11"/>
        <v>0</v>
      </c>
      <c r="AE114" s="50">
        <f t="shared" si="12"/>
        <v>0</v>
      </c>
      <c r="AF114" s="50">
        <f t="shared" si="13"/>
        <v>0</v>
      </c>
    </row>
    <row r="115" spans="1:32" x14ac:dyDescent="0.55000000000000004">
      <c r="A115" s="30"/>
      <c r="B115" s="31" t="s">
        <v>194</v>
      </c>
      <c r="C115" s="33"/>
      <c r="D115" s="33"/>
      <c r="E115" s="29"/>
      <c r="F115" s="50"/>
      <c r="G115" s="50"/>
      <c r="H115" s="50"/>
      <c r="I115" s="50"/>
      <c r="J115" s="50"/>
      <c r="K115" s="50"/>
      <c r="L115" s="197"/>
      <c r="M115" s="197"/>
      <c r="N115" s="197"/>
      <c r="O115" s="197"/>
      <c r="P115" s="203"/>
      <c r="Q115" s="203"/>
      <c r="R115" s="197"/>
      <c r="S115" s="197"/>
      <c r="T115" s="197"/>
      <c r="U115" s="197"/>
      <c r="V115" s="197"/>
      <c r="W115" s="197"/>
      <c r="X115" s="197"/>
      <c r="Y115" s="197"/>
      <c r="Z115" s="197"/>
      <c r="AA115" s="50"/>
      <c r="AB115" s="50"/>
      <c r="AC115" s="50"/>
      <c r="AD115" s="50"/>
      <c r="AE115" s="50"/>
      <c r="AF115" s="50"/>
    </row>
    <row r="116" spans="1:32" x14ac:dyDescent="0.55000000000000004">
      <c r="A116" s="25"/>
      <c r="B116" s="26"/>
      <c r="C116" s="21" t="s">
        <v>195</v>
      </c>
      <c r="D116" s="27"/>
      <c r="E116" s="18"/>
      <c r="F116" s="50"/>
      <c r="G116" s="50"/>
      <c r="H116" s="50"/>
      <c r="I116" s="50"/>
      <c r="J116" s="50"/>
      <c r="K116" s="50"/>
      <c r="L116" s="197"/>
      <c r="M116" s="197"/>
      <c r="N116" s="197"/>
      <c r="O116" s="197"/>
      <c r="P116" s="203"/>
      <c r="Q116" s="203"/>
      <c r="R116" s="197"/>
      <c r="S116" s="197"/>
      <c r="T116" s="197"/>
      <c r="U116" s="197"/>
      <c r="V116" s="197"/>
      <c r="W116" s="197"/>
      <c r="X116" s="197"/>
      <c r="Y116" s="197"/>
      <c r="Z116" s="197"/>
      <c r="AA116" s="50"/>
      <c r="AB116" s="50"/>
      <c r="AC116" s="50"/>
      <c r="AD116" s="50"/>
      <c r="AE116" s="50"/>
      <c r="AF116" s="50"/>
    </row>
    <row r="117" spans="1:32" x14ac:dyDescent="0.55000000000000004">
      <c r="A117" s="25" t="s">
        <v>196</v>
      </c>
      <c r="B117" s="26"/>
      <c r="C117" s="27"/>
      <c r="D117" s="27" t="s">
        <v>197</v>
      </c>
      <c r="E117" s="18"/>
      <c r="F117" s="50"/>
      <c r="G117" s="50">
        <v>40000</v>
      </c>
      <c r="H117" s="50">
        <v>25000</v>
      </c>
      <c r="I117" s="50">
        <v>50000</v>
      </c>
      <c r="J117" s="50">
        <v>30000</v>
      </c>
      <c r="K117" s="50">
        <v>200000</v>
      </c>
      <c r="L117" s="197">
        <v>20000</v>
      </c>
      <c r="M117" s="197">
        <v>90000</v>
      </c>
      <c r="N117" s="203">
        <v>10000</v>
      </c>
      <c r="O117" s="203">
        <v>30000</v>
      </c>
      <c r="P117" s="203">
        <v>50000</v>
      </c>
      <c r="Q117" s="203">
        <v>200000</v>
      </c>
      <c r="R117" s="197">
        <v>25000</v>
      </c>
      <c r="S117" s="197"/>
      <c r="T117" s="197">
        <v>30000</v>
      </c>
      <c r="U117" s="197">
        <v>40000</v>
      </c>
      <c r="V117" s="197">
        <v>400000</v>
      </c>
      <c r="W117" s="197">
        <v>24000</v>
      </c>
      <c r="X117" s="197">
        <v>35000</v>
      </c>
      <c r="Y117" s="197">
        <v>35000</v>
      </c>
      <c r="Z117" s="197">
        <v>240000</v>
      </c>
      <c r="AA117" s="50">
        <f t="shared" si="8"/>
        <v>455000</v>
      </c>
      <c r="AB117" s="50">
        <f t="shared" si="9"/>
        <v>290000</v>
      </c>
      <c r="AC117" s="50">
        <f t="shared" si="10"/>
        <v>25000</v>
      </c>
      <c r="AD117" s="50">
        <f t="shared" si="11"/>
        <v>470000</v>
      </c>
      <c r="AE117" s="50">
        <f t="shared" si="12"/>
        <v>334000</v>
      </c>
      <c r="AF117" s="50">
        <f t="shared" si="13"/>
        <v>1574000</v>
      </c>
    </row>
    <row r="118" spans="1:32" x14ac:dyDescent="0.55000000000000004">
      <c r="A118" s="25" t="s">
        <v>198</v>
      </c>
      <c r="B118" s="26"/>
      <c r="C118" s="27"/>
      <c r="D118" s="27" t="s">
        <v>199</v>
      </c>
      <c r="E118" s="18"/>
      <c r="F118" s="50"/>
      <c r="G118" s="50"/>
      <c r="H118" s="50"/>
      <c r="I118" s="50">
        <v>10000</v>
      </c>
      <c r="J118" s="50"/>
      <c r="K118" s="50">
        <v>5000</v>
      </c>
      <c r="L118" s="197"/>
      <c r="M118" s="197">
        <v>20000</v>
      </c>
      <c r="N118" s="203">
        <v>5000</v>
      </c>
      <c r="O118" s="203">
        <v>5000</v>
      </c>
      <c r="P118" s="203">
        <v>10000</v>
      </c>
      <c r="Q118" s="203">
        <v>10000</v>
      </c>
      <c r="R118" s="197">
        <v>5000</v>
      </c>
      <c r="S118" s="197"/>
      <c r="T118" s="197">
        <v>50000</v>
      </c>
      <c r="U118" s="197">
        <v>10000</v>
      </c>
      <c r="V118" s="197">
        <v>100000</v>
      </c>
      <c r="W118" s="197">
        <v>15000</v>
      </c>
      <c r="X118" s="197">
        <v>25000</v>
      </c>
      <c r="Y118" s="197">
        <v>5000</v>
      </c>
      <c r="Z118" s="197">
        <v>12000</v>
      </c>
      <c r="AA118" s="50">
        <f t="shared" si="8"/>
        <v>35000</v>
      </c>
      <c r="AB118" s="50">
        <f t="shared" si="9"/>
        <v>30000</v>
      </c>
      <c r="AC118" s="50">
        <f t="shared" si="10"/>
        <v>5000</v>
      </c>
      <c r="AD118" s="50">
        <f t="shared" si="11"/>
        <v>160000</v>
      </c>
      <c r="AE118" s="50">
        <f t="shared" si="12"/>
        <v>57000</v>
      </c>
      <c r="AF118" s="197">
        <f t="shared" si="13"/>
        <v>287000</v>
      </c>
    </row>
    <row r="119" spans="1:32" x14ac:dyDescent="0.55000000000000004">
      <c r="A119" s="25"/>
      <c r="B119" s="26"/>
      <c r="C119" s="21" t="s">
        <v>200</v>
      </c>
      <c r="D119" s="27"/>
      <c r="E119" s="18"/>
      <c r="F119" s="50"/>
      <c r="G119" s="50"/>
      <c r="H119" s="50"/>
      <c r="I119" s="50"/>
      <c r="J119" s="50"/>
      <c r="K119" s="50"/>
      <c r="L119" s="197"/>
      <c r="M119" s="197"/>
      <c r="N119" s="203"/>
      <c r="O119" s="197"/>
      <c r="P119" s="197"/>
      <c r="Q119" s="209"/>
      <c r="R119" s="197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</row>
    <row r="120" spans="1:32" x14ac:dyDescent="0.55000000000000004">
      <c r="A120" s="30" t="s">
        <v>201</v>
      </c>
      <c r="B120" s="34"/>
      <c r="C120" s="33"/>
      <c r="D120" s="33" t="s">
        <v>202</v>
      </c>
      <c r="E120" s="29"/>
      <c r="F120" s="50">
        <v>10000</v>
      </c>
      <c r="G120" s="50"/>
      <c r="H120" s="50"/>
      <c r="I120" s="50"/>
      <c r="J120" s="50"/>
      <c r="K120" s="50"/>
      <c r="L120" s="197"/>
      <c r="M120" s="197"/>
      <c r="N120" s="204">
        <v>10000</v>
      </c>
      <c r="O120" s="197"/>
      <c r="P120" s="197"/>
      <c r="Q120" s="209"/>
      <c r="R120" s="197">
        <v>3000</v>
      </c>
      <c r="S120" s="50">
        <v>15000</v>
      </c>
      <c r="T120" s="50"/>
      <c r="U120" s="50"/>
      <c r="V120" s="50"/>
      <c r="W120" s="50">
        <v>6000</v>
      </c>
      <c r="X120" s="50"/>
      <c r="Y120" s="50"/>
      <c r="Z120" s="50"/>
      <c r="AA120" s="50">
        <f t="shared" si="8"/>
        <v>10000</v>
      </c>
      <c r="AB120" s="50">
        <f t="shared" si="9"/>
        <v>10000</v>
      </c>
      <c r="AC120" s="50">
        <f t="shared" si="10"/>
        <v>3000</v>
      </c>
      <c r="AD120" s="50">
        <f t="shared" si="11"/>
        <v>15000</v>
      </c>
      <c r="AE120" s="50">
        <f t="shared" si="12"/>
        <v>6000</v>
      </c>
      <c r="AF120" s="50">
        <f t="shared" si="13"/>
        <v>44000</v>
      </c>
    </row>
    <row r="121" spans="1:32" x14ac:dyDescent="0.55000000000000004">
      <c r="A121" s="25" t="s">
        <v>203</v>
      </c>
      <c r="B121" s="26"/>
      <c r="C121" s="27"/>
      <c r="D121" s="27" t="s">
        <v>204</v>
      </c>
      <c r="E121" s="18"/>
      <c r="F121" s="50">
        <v>60000</v>
      </c>
      <c r="G121" s="50"/>
      <c r="H121" s="50"/>
      <c r="I121" s="50"/>
      <c r="J121" s="50"/>
      <c r="K121" s="50"/>
      <c r="L121" s="197"/>
      <c r="M121" s="197"/>
      <c r="N121" s="203">
        <v>24000</v>
      </c>
      <c r="O121" s="197"/>
      <c r="P121" s="197"/>
      <c r="Q121" s="209"/>
      <c r="R121" s="197">
        <v>5000</v>
      </c>
      <c r="S121" s="50">
        <v>40000</v>
      </c>
      <c r="T121" s="50"/>
      <c r="U121" s="50"/>
      <c r="V121" s="50"/>
      <c r="W121" s="50">
        <v>15000</v>
      </c>
      <c r="X121" s="50"/>
      <c r="Y121" s="50"/>
      <c r="Z121" s="50"/>
      <c r="AA121" s="50">
        <f t="shared" si="8"/>
        <v>60000</v>
      </c>
      <c r="AB121" s="50">
        <f t="shared" si="9"/>
        <v>24000</v>
      </c>
      <c r="AC121" s="50">
        <f t="shared" si="10"/>
        <v>5000</v>
      </c>
      <c r="AD121" s="50">
        <f t="shared" si="11"/>
        <v>40000</v>
      </c>
      <c r="AE121" s="50">
        <f t="shared" si="12"/>
        <v>15000</v>
      </c>
      <c r="AF121" s="50">
        <f t="shared" si="13"/>
        <v>144000</v>
      </c>
    </row>
    <row r="122" spans="1:32" x14ac:dyDescent="0.55000000000000004">
      <c r="A122" s="184" t="s">
        <v>205</v>
      </c>
      <c r="B122" s="185"/>
      <c r="C122" s="186"/>
      <c r="D122" s="186" t="s">
        <v>206</v>
      </c>
      <c r="E122" s="187"/>
      <c r="F122" s="188">
        <v>180000</v>
      </c>
      <c r="G122" s="188"/>
      <c r="H122" s="188"/>
      <c r="I122" s="188"/>
      <c r="J122" s="188"/>
      <c r="K122" s="188"/>
      <c r="L122" s="188"/>
      <c r="M122" s="188"/>
      <c r="N122" s="189">
        <v>110000</v>
      </c>
      <c r="O122" s="188"/>
      <c r="P122" s="188"/>
      <c r="Q122" s="188"/>
      <c r="R122" s="188">
        <v>37000</v>
      </c>
      <c r="S122" s="188">
        <v>130000</v>
      </c>
      <c r="T122" s="188"/>
      <c r="U122" s="188"/>
      <c r="V122" s="188"/>
      <c r="W122" s="188">
        <v>100000</v>
      </c>
      <c r="X122" s="188"/>
      <c r="Y122" s="188"/>
      <c r="Z122" s="188"/>
      <c r="AA122" s="188">
        <f t="shared" si="8"/>
        <v>180000</v>
      </c>
      <c r="AB122" s="188">
        <f t="shared" si="9"/>
        <v>110000</v>
      </c>
      <c r="AC122" s="188">
        <f t="shared" si="10"/>
        <v>37000</v>
      </c>
      <c r="AD122" s="188">
        <f t="shared" si="11"/>
        <v>130000</v>
      </c>
      <c r="AE122" s="188">
        <f t="shared" si="12"/>
        <v>100000</v>
      </c>
      <c r="AF122" s="188">
        <f t="shared" si="13"/>
        <v>557000</v>
      </c>
    </row>
    <row r="123" spans="1:32" x14ac:dyDescent="0.55000000000000004">
      <c r="A123" s="30"/>
      <c r="B123" s="34"/>
      <c r="C123" s="32" t="s">
        <v>207</v>
      </c>
      <c r="D123" s="33"/>
      <c r="E123" s="29"/>
      <c r="F123" s="50"/>
      <c r="G123" s="50"/>
      <c r="H123" s="50"/>
      <c r="I123" s="50"/>
      <c r="J123" s="50"/>
      <c r="K123" s="50"/>
      <c r="L123" s="197"/>
      <c r="M123" s="197"/>
      <c r="N123" s="203"/>
      <c r="O123" s="197"/>
      <c r="P123" s="197"/>
      <c r="Q123" s="197"/>
      <c r="R123" s="197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</row>
    <row r="124" spans="1:32" x14ac:dyDescent="0.55000000000000004">
      <c r="A124" s="25" t="s">
        <v>208</v>
      </c>
      <c r="B124" s="26"/>
      <c r="C124" s="27"/>
      <c r="D124" s="27" t="s">
        <v>209</v>
      </c>
      <c r="E124" s="18"/>
      <c r="F124" s="50">
        <v>10000</v>
      </c>
      <c r="G124" s="50"/>
      <c r="H124" s="50"/>
      <c r="I124" s="50"/>
      <c r="J124" s="50"/>
      <c r="K124" s="50"/>
      <c r="L124" s="197"/>
      <c r="M124" s="197"/>
      <c r="N124" s="203">
        <v>30000</v>
      </c>
      <c r="O124" s="197"/>
      <c r="P124" s="197"/>
      <c r="Q124" s="197"/>
      <c r="R124" s="197">
        <v>6000</v>
      </c>
      <c r="S124" s="50">
        <v>30000</v>
      </c>
      <c r="T124" s="50"/>
      <c r="U124" s="50"/>
      <c r="V124" s="50"/>
      <c r="W124" s="50">
        <v>6000</v>
      </c>
      <c r="X124" s="50">
        <v>5000</v>
      </c>
      <c r="Y124" s="50">
        <v>5000</v>
      </c>
      <c r="Z124" s="50">
        <v>5000</v>
      </c>
      <c r="AA124" s="50">
        <f t="shared" si="8"/>
        <v>10000</v>
      </c>
      <c r="AB124" s="50">
        <f t="shared" si="9"/>
        <v>30000</v>
      </c>
      <c r="AC124" s="50">
        <f t="shared" si="10"/>
        <v>6000</v>
      </c>
      <c r="AD124" s="50">
        <f t="shared" si="11"/>
        <v>30000</v>
      </c>
      <c r="AE124" s="50">
        <f t="shared" si="12"/>
        <v>21000</v>
      </c>
      <c r="AF124" s="50">
        <f t="shared" si="13"/>
        <v>97000</v>
      </c>
    </row>
    <row r="125" spans="1:32" x14ac:dyDescent="0.55000000000000004">
      <c r="A125" s="25" t="s">
        <v>210</v>
      </c>
      <c r="B125" s="26"/>
      <c r="C125" s="27"/>
      <c r="D125" s="27" t="s">
        <v>211</v>
      </c>
      <c r="E125" s="18"/>
      <c r="F125" s="50">
        <v>18000</v>
      </c>
      <c r="G125" s="50"/>
      <c r="H125" s="50"/>
      <c r="I125" s="50"/>
      <c r="J125" s="50"/>
      <c r="K125" s="50"/>
      <c r="L125" s="197"/>
      <c r="M125" s="197"/>
      <c r="N125" s="203">
        <v>8000</v>
      </c>
      <c r="O125" s="197"/>
      <c r="P125" s="197"/>
      <c r="Q125" s="197"/>
      <c r="R125" s="197">
        <v>18000</v>
      </c>
      <c r="S125" s="50">
        <v>20000</v>
      </c>
      <c r="T125" s="50"/>
      <c r="U125" s="50"/>
      <c r="V125" s="50"/>
      <c r="W125" s="50">
        <v>3000</v>
      </c>
      <c r="X125" s="50">
        <v>2000</v>
      </c>
      <c r="Y125" s="50">
        <v>2000</v>
      </c>
      <c r="Z125" s="50">
        <v>2000</v>
      </c>
      <c r="AA125" s="50">
        <f t="shared" si="8"/>
        <v>18000</v>
      </c>
      <c r="AB125" s="50">
        <f t="shared" si="9"/>
        <v>8000</v>
      </c>
      <c r="AC125" s="50">
        <f t="shared" si="10"/>
        <v>18000</v>
      </c>
      <c r="AD125" s="50">
        <f t="shared" si="11"/>
        <v>20000</v>
      </c>
      <c r="AE125" s="50">
        <f t="shared" si="12"/>
        <v>9000</v>
      </c>
      <c r="AF125" s="50">
        <f t="shared" si="13"/>
        <v>73000</v>
      </c>
    </row>
    <row r="126" spans="1:32" x14ac:dyDescent="0.55000000000000004">
      <c r="A126" s="25" t="s">
        <v>212</v>
      </c>
      <c r="B126" s="26"/>
      <c r="C126" s="27"/>
      <c r="D126" s="27" t="s">
        <v>213</v>
      </c>
      <c r="E126" s="18"/>
      <c r="F126" s="50"/>
      <c r="G126" s="50"/>
      <c r="H126" s="50"/>
      <c r="I126" s="50"/>
      <c r="J126" s="50"/>
      <c r="K126" s="50"/>
      <c r="L126" s="197"/>
      <c r="M126" s="197"/>
      <c r="N126" s="203"/>
      <c r="O126" s="197"/>
      <c r="P126" s="197"/>
      <c r="Q126" s="197"/>
      <c r="R126" s="197"/>
      <c r="S126" s="50"/>
      <c r="T126" s="50"/>
      <c r="U126" s="50"/>
      <c r="V126" s="50"/>
      <c r="W126" s="50"/>
      <c r="X126" s="50"/>
      <c r="Y126" s="50"/>
      <c r="Z126" s="50"/>
      <c r="AA126" s="50">
        <f t="shared" si="8"/>
        <v>0</v>
      </c>
      <c r="AB126" s="50">
        <f t="shared" si="9"/>
        <v>0</v>
      </c>
      <c r="AC126" s="50">
        <f t="shared" si="10"/>
        <v>0</v>
      </c>
      <c r="AD126" s="50">
        <f t="shared" si="11"/>
        <v>0</v>
      </c>
      <c r="AE126" s="50">
        <f t="shared" si="12"/>
        <v>0</v>
      </c>
      <c r="AF126" s="50">
        <f t="shared" si="13"/>
        <v>0</v>
      </c>
    </row>
    <row r="127" spans="1:32" s="198" customFormat="1" x14ac:dyDescent="0.55000000000000004">
      <c r="A127" s="222" t="s">
        <v>214</v>
      </c>
      <c r="B127" s="194"/>
      <c r="C127" s="195"/>
      <c r="D127" s="195" t="s">
        <v>215</v>
      </c>
      <c r="E127" s="196"/>
      <c r="F127" s="197">
        <v>66000</v>
      </c>
      <c r="G127" s="197"/>
      <c r="H127" s="197"/>
      <c r="I127" s="197"/>
      <c r="J127" s="197"/>
      <c r="K127" s="197"/>
      <c r="L127" s="197"/>
      <c r="M127" s="197"/>
      <c r="N127" s="204">
        <v>48000</v>
      </c>
      <c r="O127" s="197"/>
      <c r="P127" s="197"/>
      <c r="Q127" s="197"/>
      <c r="R127" s="197"/>
      <c r="S127" s="197">
        <v>96000</v>
      </c>
      <c r="T127" s="197"/>
      <c r="U127" s="197"/>
      <c r="V127" s="197"/>
      <c r="W127" s="197">
        <v>36000</v>
      </c>
      <c r="X127" s="197"/>
      <c r="Y127" s="197"/>
      <c r="Z127" s="197"/>
      <c r="AA127" s="197">
        <f t="shared" si="8"/>
        <v>66000</v>
      </c>
      <c r="AB127" s="197">
        <f t="shared" si="9"/>
        <v>48000</v>
      </c>
      <c r="AC127" s="197">
        <f t="shared" si="10"/>
        <v>0</v>
      </c>
      <c r="AD127" s="197">
        <f t="shared" si="11"/>
        <v>96000</v>
      </c>
      <c r="AE127" s="197">
        <f t="shared" si="12"/>
        <v>36000</v>
      </c>
      <c r="AF127" s="197">
        <f t="shared" si="13"/>
        <v>246000</v>
      </c>
    </row>
    <row r="128" spans="1:32" s="198" customFormat="1" x14ac:dyDescent="0.55000000000000004">
      <c r="A128" s="193" t="s">
        <v>216</v>
      </c>
      <c r="B128" s="194"/>
      <c r="C128" s="195"/>
      <c r="D128" s="195" t="s">
        <v>217</v>
      </c>
      <c r="E128" s="196"/>
      <c r="F128" s="197">
        <v>10000</v>
      </c>
      <c r="G128" s="197"/>
      <c r="H128" s="197"/>
      <c r="I128" s="197"/>
      <c r="J128" s="197"/>
      <c r="K128" s="197"/>
      <c r="L128" s="197"/>
      <c r="M128" s="197"/>
      <c r="N128" s="203">
        <v>54000</v>
      </c>
      <c r="O128" s="197"/>
      <c r="P128" s="197"/>
      <c r="Q128" s="197"/>
      <c r="R128" s="197"/>
      <c r="S128" s="197">
        <v>50000</v>
      </c>
      <c r="T128" s="197"/>
      <c r="U128" s="197"/>
      <c r="V128" s="197"/>
      <c r="W128" s="197">
        <v>20000</v>
      </c>
      <c r="X128" s="197"/>
      <c r="Y128" s="197"/>
      <c r="Z128" s="197"/>
      <c r="AA128" s="197">
        <f t="shared" si="8"/>
        <v>10000</v>
      </c>
      <c r="AB128" s="197">
        <f t="shared" si="9"/>
        <v>54000</v>
      </c>
      <c r="AC128" s="197">
        <f t="shared" si="10"/>
        <v>0</v>
      </c>
      <c r="AD128" s="197">
        <f t="shared" si="11"/>
        <v>50000</v>
      </c>
      <c r="AE128" s="197">
        <f t="shared" si="12"/>
        <v>20000</v>
      </c>
      <c r="AF128" s="197">
        <f t="shared" si="13"/>
        <v>134000</v>
      </c>
    </row>
    <row r="129" spans="1:32" s="198" customFormat="1" x14ac:dyDescent="0.55000000000000004">
      <c r="A129" s="193" t="s">
        <v>218</v>
      </c>
      <c r="B129" s="194"/>
      <c r="C129" s="195"/>
      <c r="D129" s="195" t="s">
        <v>219</v>
      </c>
      <c r="E129" s="196"/>
      <c r="F129" s="197"/>
      <c r="G129" s="197"/>
      <c r="H129" s="197"/>
      <c r="I129" s="197"/>
      <c r="J129" s="197"/>
      <c r="K129" s="197"/>
      <c r="L129" s="197"/>
      <c r="M129" s="197"/>
      <c r="N129" s="197"/>
      <c r="O129" s="203"/>
      <c r="P129" s="197"/>
      <c r="Q129" s="197"/>
      <c r="R129" s="197"/>
      <c r="S129" s="197"/>
      <c r="T129" s="197"/>
      <c r="U129" s="197"/>
      <c r="V129" s="197"/>
      <c r="W129" s="197"/>
      <c r="X129" s="197">
        <v>35000</v>
      </c>
      <c r="Y129" s="197"/>
      <c r="Z129" s="197"/>
      <c r="AA129" s="197">
        <f t="shared" si="8"/>
        <v>0</v>
      </c>
      <c r="AB129" s="197">
        <f t="shared" si="9"/>
        <v>0</v>
      </c>
      <c r="AC129" s="197">
        <f t="shared" si="10"/>
        <v>0</v>
      </c>
      <c r="AD129" s="197">
        <f t="shared" si="11"/>
        <v>0</v>
      </c>
      <c r="AE129" s="197">
        <f t="shared" si="12"/>
        <v>35000</v>
      </c>
      <c r="AF129" s="197">
        <f t="shared" si="13"/>
        <v>35000</v>
      </c>
    </row>
    <row r="130" spans="1:32" s="198" customFormat="1" x14ac:dyDescent="0.55000000000000004">
      <c r="A130" s="223" t="s">
        <v>220</v>
      </c>
      <c r="B130" s="199"/>
      <c r="C130" s="200"/>
      <c r="D130" s="200" t="s">
        <v>221</v>
      </c>
      <c r="E130" s="201"/>
      <c r="F130" s="197"/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>
        <f t="shared" si="8"/>
        <v>0</v>
      </c>
      <c r="AB130" s="197">
        <f t="shared" si="9"/>
        <v>0</v>
      </c>
      <c r="AC130" s="197">
        <f t="shared" si="10"/>
        <v>0</v>
      </c>
      <c r="AD130" s="197">
        <f t="shared" si="11"/>
        <v>0</v>
      </c>
      <c r="AE130" s="197">
        <f t="shared" si="12"/>
        <v>0</v>
      </c>
      <c r="AF130" s="197">
        <f t="shared" si="13"/>
        <v>0</v>
      </c>
    </row>
    <row r="131" spans="1:32" s="198" customFormat="1" x14ac:dyDescent="0.55000000000000004">
      <c r="A131" s="193" t="s">
        <v>222</v>
      </c>
      <c r="B131" s="194"/>
      <c r="C131" s="195"/>
      <c r="D131" s="195" t="s">
        <v>223</v>
      </c>
      <c r="E131" s="196"/>
      <c r="F131" s="197"/>
      <c r="G131" s="197"/>
      <c r="H131" s="197"/>
      <c r="I131" s="197"/>
      <c r="J131" s="197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>
        <f t="shared" si="8"/>
        <v>0</v>
      </c>
      <c r="AB131" s="197">
        <f t="shared" si="9"/>
        <v>0</v>
      </c>
      <c r="AC131" s="197">
        <f t="shared" si="10"/>
        <v>0</v>
      </c>
      <c r="AD131" s="197">
        <f t="shared" si="11"/>
        <v>0</v>
      </c>
      <c r="AE131" s="197">
        <f t="shared" si="12"/>
        <v>0</v>
      </c>
      <c r="AF131" s="197">
        <f t="shared" si="13"/>
        <v>0</v>
      </c>
    </row>
    <row r="132" spans="1:32" s="198" customFormat="1" x14ac:dyDescent="0.55000000000000004">
      <c r="A132" s="193"/>
      <c r="B132" s="194"/>
      <c r="C132" s="224" t="s">
        <v>224</v>
      </c>
      <c r="D132" s="195"/>
      <c r="E132" s="196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</row>
    <row r="133" spans="1:32" s="198" customFormat="1" x14ac:dyDescent="0.55000000000000004">
      <c r="A133" s="193" t="s">
        <v>225</v>
      </c>
      <c r="B133" s="194"/>
      <c r="C133" s="195"/>
      <c r="D133" s="195" t="s">
        <v>226</v>
      </c>
      <c r="E133" s="196"/>
      <c r="F133" s="197">
        <v>310000</v>
      </c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>
        <f t="shared" si="8"/>
        <v>310000</v>
      </c>
      <c r="AB133" s="197">
        <f t="shared" si="9"/>
        <v>0</v>
      </c>
      <c r="AC133" s="197">
        <f t="shared" si="10"/>
        <v>0</v>
      </c>
      <c r="AD133" s="197">
        <f t="shared" si="11"/>
        <v>0</v>
      </c>
      <c r="AE133" s="197">
        <f t="shared" si="12"/>
        <v>0</v>
      </c>
      <c r="AF133" s="197">
        <f t="shared" si="13"/>
        <v>310000</v>
      </c>
    </row>
    <row r="134" spans="1:32" s="198" customFormat="1" x14ac:dyDescent="0.55000000000000004">
      <c r="A134" s="193" t="s">
        <v>227</v>
      </c>
      <c r="B134" s="194"/>
      <c r="C134" s="195"/>
      <c r="D134" s="195" t="s">
        <v>228</v>
      </c>
      <c r="E134" s="196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>
        <v>72000</v>
      </c>
      <c r="S134" s="197"/>
      <c r="T134" s="197"/>
      <c r="U134" s="197"/>
      <c r="V134" s="197"/>
      <c r="W134" s="197"/>
      <c r="X134" s="197"/>
      <c r="Y134" s="197"/>
      <c r="Z134" s="197"/>
      <c r="AA134" s="197">
        <f t="shared" si="8"/>
        <v>0</v>
      </c>
      <c r="AB134" s="197">
        <f t="shared" si="9"/>
        <v>0</v>
      </c>
      <c r="AC134" s="197">
        <f t="shared" si="10"/>
        <v>72000</v>
      </c>
      <c r="AD134" s="197">
        <f t="shared" si="11"/>
        <v>0</v>
      </c>
      <c r="AE134" s="197">
        <f t="shared" si="12"/>
        <v>0</v>
      </c>
      <c r="AF134" s="197">
        <f t="shared" si="13"/>
        <v>72000</v>
      </c>
    </row>
    <row r="135" spans="1:32" s="198" customFormat="1" x14ac:dyDescent="0.55000000000000004">
      <c r="A135" s="193" t="s">
        <v>229</v>
      </c>
      <c r="B135" s="194"/>
      <c r="C135" s="195"/>
      <c r="D135" s="195" t="s">
        <v>230</v>
      </c>
      <c r="E135" s="196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203">
        <v>22500</v>
      </c>
      <c r="R135" s="197"/>
      <c r="S135" s="197"/>
      <c r="T135" s="197"/>
      <c r="U135" s="197"/>
      <c r="V135" s="197">
        <v>22500</v>
      </c>
      <c r="W135" s="197"/>
      <c r="X135" s="197"/>
      <c r="Y135" s="197"/>
      <c r="Z135" s="197">
        <v>17000</v>
      </c>
      <c r="AA135" s="197">
        <f t="shared" si="8"/>
        <v>0</v>
      </c>
      <c r="AB135" s="197">
        <f t="shared" si="9"/>
        <v>22500</v>
      </c>
      <c r="AC135" s="197">
        <f t="shared" si="10"/>
        <v>0</v>
      </c>
      <c r="AD135" s="197">
        <f t="shared" si="11"/>
        <v>22500</v>
      </c>
      <c r="AE135" s="197">
        <f t="shared" si="12"/>
        <v>17000</v>
      </c>
      <c r="AF135" s="197">
        <f t="shared" si="13"/>
        <v>62000</v>
      </c>
    </row>
    <row r="136" spans="1:32" s="198" customFormat="1" x14ac:dyDescent="0.55000000000000004">
      <c r="A136" s="193" t="s">
        <v>231</v>
      </c>
      <c r="B136" s="194"/>
      <c r="C136" s="195"/>
      <c r="D136" s="195" t="s">
        <v>232</v>
      </c>
      <c r="E136" s="196"/>
      <c r="F136" s="197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204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>
        <f t="shared" si="8"/>
        <v>0</v>
      </c>
      <c r="AB136" s="197">
        <f t="shared" si="9"/>
        <v>0</v>
      </c>
      <c r="AC136" s="197">
        <f t="shared" si="10"/>
        <v>0</v>
      </c>
      <c r="AD136" s="197">
        <f t="shared" si="11"/>
        <v>0</v>
      </c>
      <c r="AE136" s="197">
        <f t="shared" si="12"/>
        <v>0</v>
      </c>
      <c r="AF136" s="197">
        <f t="shared" si="13"/>
        <v>0</v>
      </c>
    </row>
    <row r="137" spans="1:32" s="198" customFormat="1" x14ac:dyDescent="0.55000000000000004">
      <c r="A137" s="223" t="s">
        <v>233</v>
      </c>
      <c r="B137" s="199"/>
      <c r="C137" s="200"/>
      <c r="D137" s="200" t="s">
        <v>234</v>
      </c>
      <c r="E137" s="201"/>
      <c r="F137" s="197"/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203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>
        <f t="shared" si="8"/>
        <v>0</v>
      </c>
      <c r="AB137" s="197">
        <f t="shared" si="9"/>
        <v>0</v>
      </c>
      <c r="AC137" s="197">
        <f t="shared" si="10"/>
        <v>0</v>
      </c>
      <c r="AD137" s="197">
        <f t="shared" si="11"/>
        <v>0</v>
      </c>
      <c r="AE137" s="197">
        <f t="shared" si="12"/>
        <v>0</v>
      </c>
      <c r="AF137" s="213">
        <f t="shared" si="13"/>
        <v>0</v>
      </c>
    </row>
    <row r="138" spans="1:32" x14ac:dyDescent="0.55000000000000004">
      <c r="A138" s="25" t="s">
        <v>235</v>
      </c>
      <c r="B138" s="26"/>
      <c r="C138" s="27"/>
      <c r="D138" s="27" t="s">
        <v>236</v>
      </c>
      <c r="E138" s="18"/>
      <c r="F138" s="50"/>
      <c r="G138" s="50"/>
      <c r="H138" s="50"/>
      <c r="I138" s="50"/>
      <c r="J138" s="50"/>
      <c r="K138" s="50"/>
      <c r="L138" s="50"/>
      <c r="M138" s="197"/>
      <c r="N138" s="197"/>
      <c r="O138" s="197"/>
      <c r="P138" s="197"/>
      <c r="Q138" s="203"/>
      <c r="R138" s="197"/>
      <c r="S138" s="197"/>
      <c r="T138" s="197"/>
      <c r="U138" s="197"/>
      <c r="V138" s="50"/>
      <c r="W138" s="50"/>
      <c r="X138" s="50"/>
      <c r="Y138" s="50"/>
      <c r="Z138" s="50"/>
      <c r="AA138" s="50">
        <f t="shared" si="8"/>
        <v>0</v>
      </c>
      <c r="AB138" s="50">
        <f t="shared" si="9"/>
        <v>0</v>
      </c>
      <c r="AC138" s="50">
        <f t="shared" si="10"/>
        <v>0</v>
      </c>
      <c r="AD138" s="50">
        <f t="shared" si="11"/>
        <v>0</v>
      </c>
      <c r="AE138" s="50">
        <f t="shared" si="12"/>
        <v>0</v>
      </c>
      <c r="AF138" s="50">
        <f t="shared" si="13"/>
        <v>0</v>
      </c>
    </row>
    <row r="139" spans="1:32" x14ac:dyDescent="0.55000000000000004">
      <c r="A139" s="25" t="s">
        <v>237</v>
      </c>
      <c r="B139" s="26"/>
      <c r="C139" s="27"/>
      <c r="D139" s="27" t="s">
        <v>238</v>
      </c>
      <c r="E139" s="18"/>
      <c r="F139" s="50"/>
      <c r="G139" s="50"/>
      <c r="H139" s="50"/>
      <c r="I139" s="50"/>
      <c r="J139" s="50"/>
      <c r="K139" s="50"/>
      <c r="L139" s="50"/>
      <c r="M139" s="197"/>
      <c r="N139" s="197"/>
      <c r="O139" s="197"/>
      <c r="P139" s="197"/>
      <c r="Q139" s="203"/>
      <c r="R139" s="197"/>
      <c r="S139" s="197"/>
      <c r="T139" s="197"/>
      <c r="U139" s="197"/>
      <c r="V139" s="50"/>
      <c r="W139" s="50"/>
      <c r="X139" s="50"/>
      <c r="Y139" s="50"/>
      <c r="Z139" s="50"/>
      <c r="AA139" s="50">
        <f t="shared" si="8"/>
        <v>0</v>
      </c>
      <c r="AB139" s="50">
        <f t="shared" si="9"/>
        <v>0</v>
      </c>
      <c r="AC139" s="50">
        <f t="shared" si="10"/>
        <v>0</v>
      </c>
      <c r="AD139" s="50">
        <f t="shared" si="11"/>
        <v>0</v>
      </c>
      <c r="AE139" s="50">
        <f t="shared" si="12"/>
        <v>0</v>
      </c>
      <c r="AF139" s="50">
        <f t="shared" si="13"/>
        <v>0</v>
      </c>
    </row>
    <row r="140" spans="1:32" x14ac:dyDescent="0.55000000000000004">
      <c r="A140" s="30"/>
      <c r="B140" s="34"/>
      <c r="C140" s="32" t="s">
        <v>239</v>
      </c>
      <c r="D140" s="33"/>
      <c r="E140" s="29"/>
      <c r="F140" s="50"/>
      <c r="G140" s="50"/>
      <c r="H140" s="50"/>
      <c r="I140" s="50"/>
      <c r="J140" s="50"/>
      <c r="K140" s="50"/>
      <c r="L140" s="50"/>
      <c r="M140" s="197"/>
      <c r="N140" s="197"/>
      <c r="O140" s="197"/>
      <c r="P140" s="197"/>
      <c r="Q140" s="203"/>
      <c r="R140" s="197"/>
      <c r="S140" s="197"/>
      <c r="T140" s="197"/>
      <c r="U140" s="197"/>
      <c r="V140" s="197"/>
      <c r="W140" s="197"/>
      <c r="X140" s="197"/>
      <c r="Y140" s="197"/>
      <c r="Z140" s="197"/>
      <c r="AA140" s="50"/>
      <c r="AB140" s="50"/>
      <c r="AC140" s="50"/>
      <c r="AD140" s="50"/>
      <c r="AE140" s="50"/>
      <c r="AF140" s="50"/>
    </row>
    <row r="141" spans="1:32" x14ac:dyDescent="0.55000000000000004">
      <c r="A141" s="25" t="s">
        <v>240</v>
      </c>
      <c r="B141" s="26"/>
      <c r="C141" s="27"/>
      <c r="D141" s="27" t="s">
        <v>241</v>
      </c>
      <c r="E141" s="18"/>
      <c r="F141" s="50">
        <v>80000</v>
      </c>
      <c r="G141" s="50"/>
      <c r="H141" s="50"/>
      <c r="I141" s="50">
        <v>30000</v>
      </c>
      <c r="J141" s="50"/>
      <c r="K141" s="50"/>
      <c r="L141" s="50"/>
      <c r="M141" s="197"/>
      <c r="N141" s="203">
        <v>80000</v>
      </c>
      <c r="O141" s="203">
        <v>15000</v>
      </c>
      <c r="P141" s="197"/>
      <c r="Q141" s="203"/>
      <c r="R141" s="197">
        <v>8000</v>
      </c>
      <c r="S141" s="203">
        <v>80000</v>
      </c>
      <c r="T141" s="197">
        <v>18000</v>
      </c>
      <c r="U141" s="197"/>
      <c r="V141" s="197"/>
      <c r="W141" s="197">
        <v>50000</v>
      </c>
      <c r="X141" s="197">
        <v>7000</v>
      </c>
      <c r="Y141" s="197"/>
      <c r="Z141" s="197"/>
      <c r="AA141" s="50">
        <f t="shared" ref="AA141:AA204" si="14">F141+G141+H141+I141+J141+K141+L141+M141</f>
        <v>110000</v>
      </c>
      <c r="AB141" s="50">
        <f t="shared" ref="AB141:AB204" si="15">N141+O141+P141+Q141</f>
        <v>95000</v>
      </c>
      <c r="AC141" s="50">
        <f t="shared" ref="AC141:AC204" si="16">R141</f>
        <v>8000</v>
      </c>
      <c r="AD141" s="50">
        <f t="shared" ref="AD141:AD204" si="17">S141+T141+U141+V141</f>
        <v>98000</v>
      </c>
      <c r="AE141" s="50">
        <f t="shared" ref="AE141:AE204" si="18">W141+X141+Y141+Z141</f>
        <v>57000</v>
      </c>
      <c r="AF141" s="50">
        <f t="shared" ref="AF141:AF204" si="19">SUM(AA141:AE141)</f>
        <v>368000</v>
      </c>
    </row>
    <row r="142" spans="1:32" x14ac:dyDescent="0.55000000000000004">
      <c r="A142" s="25" t="s">
        <v>242</v>
      </c>
      <c r="B142" s="26"/>
      <c r="C142" s="27"/>
      <c r="D142" s="27" t="s">
        <v>243</v>
      </c>
      <c r="E142" s="18"/>
      <c r="F142" s="50">
        <v>400000</v>
      </c>
      <c r="G142" s="50"/>
      <c r="H142" s="50"/>
      <c r="I142" s="50"/>
      <c r="J142" s="50"/>
      <c r="K142" s="50"/>
      <c r="L142" s="50"/>
      <c r="M142" s="197"/>
      <c r="N142" s="203"/>
      <c r="O142" s="203"/>
      <c r="P142" s="197"/>
      <c r="Q142" s="203"/>
      <c r="R142" s="197"/>
      <c r="S142" s="203"/>
      <c r="T142" s="197"/>
      <c r="U142" s="197"/>
      <c r="V142" s="197"/>
      <c r="W142" s="197"/>
      <c r="X142" s="197"/>
      <c r="Y142" s="197"/>
      <c r="Z142" s="197"/>
      <c r="AA142" s="50">
        <f t="shared" si="14"/>
        <v>400000</v>
      </c>
      <c r="AB142" s="50">
        <f t="shared" si="15"/>
        <v>0</v>
      </c>
      <c r="AC142" s="50">
        <f t="shared" si="16"/>
        <v>0</v>
      </c>
      <c r="AD142" s="50">
        <f t="shared" si="17"/>
        <v>0</v>
      </c>
      <c r="AE142" s="50">
        <f t="shared" si="18"/>
        <v>0</v>
      </c>
      <c r="AF142" s="50">
        <f t="shared" si="19"/>
        <v>400000</v>
      </c>
    </row>
    <row r="143" spans="1:32" x14ac:dyDescent="0.55000000000000004">
      <c r="A143" s="25" t="s">
        <v>244</v>
      </c>
      <c r="B143" s="26"/>
      <c r="C143" s="27"/>
      <c r="D143" s="27" t="s">
        <v>245</v>
      </c>
      <c r="E143" s="18"/>
      <c r="F143" s="50">
        <v>50000</v>
      </c>
      <c r="G143" s="50"/>
      <c r="H143" s="50"/>
      <c r="I143" s="50"/>
      <c r="J143" s="50"/>
      <c r="K143" s="50"/>
      <c r="L143" s="50"/>
      <c r="M143" s="197"/>
      <c r="N143" s="203"/>
      <c r="O143" s="203"/>
      <c r="P143" s="197"/>
      <c r="Q143" s="203"/>
      <c r="R143" s="197"/>
      <c r="S143" s="203">
        <v>50000</v>
      </c>
      <c r="T143" s="197">
        <v>30000</v>
      </c>
      <c r="U143" s="197"/>
      <c r="V143" s="197"/>
      <c r="W143" s="197"/>
      <c r="X143" s="197"/>
      <c r="Y143" s="197"/>
      <c r="Z143" s="197"/>
      <c r="AA143" s="50">
        <f t="shared" si="14"/>
        <v>50000</v>
      </c>
      <c r="AB143" s="50">
        <f t="shared" si="15"/>
        <v>0</v>
      </c>
      <c r="AC143" s="50">
        <f t="shared" si="16"/>
        <v>0</v>
      </c>
      <c r="AD143" s="50">
        <f t="shared" si="17"/>
        <v>80000</v>
      </c>
      <c r="AE143" s="50">
        <f t="shared" si="18"/>
        <v>0</v>
      </c>
      <c r="AF143" s="50">
        <f t="shared" si="19"/>
        <v>130000</v>
      </c>
    </row>
    <row r="144" spans="1:32" x14ac:dyDescent="0.55000000000000004">
      <c r="A144" s="25" t="s">
        <v>246</v>
      </c>
      <c r="B144" s="26"/>
      <c r="C144" s="27"/>
      <c r="D144" s="27" t="s">
        <v>247</v>
      </c>
      <c r="E144" s="18"/>
      <c r="F144" s="50">
        <v>50000</v>
      </c>
      <c r="G144" s="50"/>
      <c r="H144" s="50"/>
      <c r="I144" s="50"/>
      <c r="J144" s="50"/>
      <c r="K144" s="50"/>
      <c r="L144" s="50"/>
      <c r="M144" s="197"/>
      <c r="N144" s="203">
        <v>20000</v>
      </c>
      <c r="O144" s="203">
        <v>5000</v>
      </c>
      <c r="P144" s="203">
        <v>5000</v>
      </c>
      <c r="Q144" s="203">
        <v>10000</v>
      </c>
      <c r="R144" s="197">
        <v>10000</v>
      </c>
      <c r="S144" s="203">
        <v>200000</v>
      </c>
      <c r="T144" s="197">
        <v>30000</v>
      </c>
      <c r="U144" s="197">
        <v>5000</v>
      </c>
      <c r="V144" s="197">
        <v>20000</v>
      </c>
      <c r="W144" s="197">
        <v>11000</v>
      </c>
      <c r="X144" s="197">
        <v>30000</v>
      </c>
      <c r="Y144" s="197"/>
      <c r="Z144" s="197"/>
      <c r="AA144" s="50">
        <f t="shared" si="14"/>
        <v>50000</v>
      </c>
      <c r="AB144" s="50">
        <f t="shared" si="15"/>
        <v>40000</v>
      </c>
      <c r="AC144" s="50">
        <f t="shared" si="16"/>
        <v>10000</v>
      </c>
      <c r="AD144" s="50">
        <f t="shared" si="17"/>
        <v>255000</v>
      </c>
      <c r="AE144" s="50">
        <f t="shared" si="18"/>
        <v>41000</v>
      </c>
      <c r="AF144" s="50">
        <f t="shared" si="19"/>
        <v>396000</v>
      </c>
    </row>
    <row r="145" spans="1:32" x14ac:dyDescent="0.55000000000000004">
      <c r="A145" s="30"/>
      <c r="B145" s="34"/>
      <c r="C145" s="32" t="s">
        <v>248</v>
      </c>
      <c r="D145" s="33"/>
      <c r="E145" s="29"/>
      <c r="F145" s="50"/>
      <c r="G145" s="50"/>
      <c r="H145" s="50"/>
      <c r="I145" s="50"/>
      <c r="J145" s="50"/>
      <c r="K145" s="50"/>
      <c r="L145" s="50"/>
      <c r="M145" s="197"/>
      <c r="N145" s="203"/>
      <c r="O145" s="203"/>
      <c r="P145" s="203"/>
      <c r="Q145" s="207"/>
      <c r="R145" s="197"/>
      <c r="S145" s="203"/>
      <c r="T145" s="197"/>
      <c r="U145" s="197"/>
      <c r="V145" s="197"/>
      <c r="W145" s="197"/>
      <c r="X145" s="197"/>
      <c r="Y145" s="197"/>
      <c r="Z145" s="197"/>
      <c r="AA145" s="50"/>
      <c r="AB145" s="50"/>
      <c r="AC145" s="50"/>
      <c r="AD145" s="50"/>
      <c r="AE145" s="50"/>
      <c r="AF145" s="50"/>
    </row>
    <row r="146" spans="1:32" x14ac:dyDescent="0.55000000000000004">
      <c r="A146" s="25" t="s">
        <v>249</v>
      </c>
      <c r="B146" s="26"/>
      <c r="C146" s="27"/>
      <c r="D146" s="27" t="s">
        <v>250</v>
      </c>
      <c r="E146" s="18"/>
      <c r="F146" s="50"/>
      <c r="G146" s="50"/>
      <c r="H146" s="50"/>
      <c r="I146" s="50"/>
      <c r="J146" s="50">
        <v>1050000</v>
      </c>
      <c r="K146" s="50"/>
      <c r="L146" s="50"/>
      <c r="M146" s="197"/>
      <c r="N146" s="203">
        <v>43000</v>
      </c>
      <c r="O146" s="203">
        <v>300000</v>
      </c>
      <c r="P146" s="203">
        <v>130000</v>
      </c>
      <c r="Q146" s="203">
        <v>120000</v>
      </c>
      <c r="R146" s="197">
        <v>210000</v>
      </c>
      <c r="S146" s="203"/>
      <c r="T146" s="197">
        <v>625000</v>
      </c>
      <c r="U146" s="197"/>
      <c r="V146" s="197"/>
      <c r="W146" s="197"/>
      <c r="X146" s="197">
        <v>650000</v>
      </c>
      <c r="Y146" s="197"/>
      <c r="Z146" s="197"/>
      <c r="AA146" s="50">
        <f t="shared" si="14"/>
        <v>1050000</v>
      </c>
      <c r="AB146" s="50">
        <f t="shared" si="15"/>
        <v>593000</v>
      </c>
      <c r="AC146" s="50">
        <f t="shared" si="16"/>
        <v>210000</v>
      </c>
      <c r="AD146" s="50">
        <f t="shared" si="17"/>
        <v>625000</v>
      </c>
      <c r="AE146" s="50">
        <f t="shared" si="18"/>
        <v>650000</v>
      </c>
      <c r="AF146" s="50">
        <f t="shared" si="19"/>
        <v>3128000</v>
      </c>
    </row>
    <row r="147" spans="1:32" x14ac:dyDescent="0.55000000000000004">
      <c r="A147" s="25" t="s">
        <v>251</v>
      </c>
      <c r="B147" s="26"/>
      <c r="C147" s="27"/>
      <c r="D147" s="27" t="s">
        <v>252</v>
      </c>
      <c r="E147" s="18"/>
      <c r="F147" s="50"/>
      <c r="G147" s="50">
        <v>5000</v>
      </c>
      <c r="H147" s="50"/>
      <c r="I147" s="50"/>
      <c r="J147" s="50"/>
      <c r="K147" s="50"/>
      <c r="L147" s="50"/>
      <c r="M147" s="197"/>
      <c r="N147" s="203">
        <v>3000</v>
      </c>
      <c r="O147" s="203"/>
      <c r="P147" s="203"/>
      <c r="Q147" s="203"/>
      <c r="R147" s="197">
        <v>5000</v>
      </c>
      <c r="S147" s="203">
        <v>10000</v>
      </c>
      <c r="T147" s="197"/>
      <c r="U147" s="197"/>
      <c r="V147" s="197"/>
      <c r="W147" s="197"/>
      <c r="X147" s="197"/>
      <c r="Y147" s="197">
        <v>3000</v>
      </c>
      <c r="Z147" s="197"/>
      <c r="AA147" s="50">
        <f t="shared" si="14"/>
        <v>5000</v>
      </c>
      <c r="AB147" s="50">
        <f t="shared" si="15"/>
        <v>3000</v>
      </c>
      <c r="AC147" s="50">
        <f t="shared" si="16"/>
        <v>5000</v>
      </c>
      <c r="AD147" s="50">
        <f t="shared" si="17"/>
        <v>10000</v>
      </c>
      <c r="AE147" s="50">
        <f t="shared" si="18"/>
        <v>3000</v>
      </c>
      <c r="AF147" s="50">
        <f t="shared" si="19"/>
        <v>26000</v>
      </c>
    </row>
    <row r="148" spans="1:32" x14ac:dyDescent="0.55000000000000004">
      <c r="A148" s="25" t="s">
        <v>253</v>
      </c>
      <c r="B148" s="26"/>
      <c r="C148" s="27"/>
      <c r="D148" s="27" t="s">
        <v>254</v>
      </c>
      <c r="E148" s="18"/>
      <c r="F148" s="50"/>
      <c r="G148" s="50">
        <v>5000</v>
      </c>
      <c r="H148" s="50"/>
      <c r="I148" s="50"/>
      <c r="J148" s="50"/>
      <c r="K148" s="50"/>
      <c r="L148" s="50"/>
      <c r="M148" s="197">
        <v>10000</v>
      </c>
      <c r="N148" s="197">
        <v>10000</v>
      </c>
      <c r="O148" s="197">
        <v>5000</v>
      </c>
      <c r="P148" s="203">
        <v>5000</v>
      </c>
      <c r="Q148" s="197">
        <v>5000</v>
      </c>
      <c r="R148" s="197">
        <v>3000</v>
      </c>
      <c r="S148" s="203">
        <v>20000</v>
      </c>
      <c r="T148" s="197">
        <v>5000</v>
      </c>
      <c r="U148" s="197">
        <v>5000</v>
      </c>
      <c r="V148" s="197">
        <v>10000</v>
      </c>
      <c r="W148" s="197">
        <v>10000</v>
      </c>
      <c r="X148" s="197">
        <v>40000</v>
      </c>
      <c r="Y148" s="197"/>
      <c r="Z148" s="197">
        <v>3000</v>
      </c>
      <c r="AA148" s="50">
        <f t="shared" si="14"/>
        <v>15000</v>
      </c>
      <c r="AB148" s="50">
        <f t="shared" si="15"/>
        <v>25000</v>
      </c>
      <c r="AC148" s="50">
        <f t="shared" si="16"/>
        <v>3000</v>
      </c>
      <c r="AD148" s="50">
        <f t="shared" si="17"/>
        <v>40000</v>
      </c>
      <c r="AE148" s="50">
        <f t="shared" si="18"/>
        <v>53000</v>
      </c>
      <c r="AF148" s="50">
        <f t="shared" si="19"/>
        <v>136000</v>
      </c>
    </row>
    <row r="149" spans="1:32" x14ac:dyDescent="0.55000000000000004">
      <c r="A149" s="30"/>
      <c r="B149" s="31" t="s">
        <v>255</v>
      </c>
      <c r="C149" s="33"/>
      <c r="D149" s="33"/>
      <c r="E149" s="29"/>
      <c r="F149" s="50"/>
      <c r="G149" s="50"/>
      <c r="H149" s="50"/>
      <c r="I149" s="50"/>
      <c r="J149" s="50"/>
      <c r="K149" s="50"/>
      <c r="L149" s="50"/>
      <c r="M149" s="197"/>
      <c r="N149" s="197"/>
      <c r="O149" s="197"/>
      <c r="P149" s="210"/>
      <c r="Q149" s="197"/>
      <c r="R149" s="197"/>
      <c r="S149" s="210"/>
      <c r="T149" s="197"/>
      <c r="U149" s="197"/>
      <c r="V149" s="197"/>
      <c r="W149" s="197"/>
      <c r="X149" s="197"/>
      <c r="Y149" s="197"/>
      <c r="Z149" s="197"/>
      <c r="AA149" s="50"/>
      <c r="AB149" s="50"/>
      <c r="AC149" s="50"/>
      <c r="AD149" s="50"/>
      <c r="AE149" s="50"/>
      <c r="AF149" s="50"/>
    </row>
    <row r="150" spans="1:32" x14ac:dyDescent="0.55000000000000004">
      <c r="A150" s="25" t="s">
        <v>256</v>
      </c>
      <c r="B150" s="26"/>
      <c r="C150" s="27"/>
      <c r="D150" s="27" t="s">
        <v>257</v>
      </c>
      <c r="E150" s="18"/>
      <c r="F150" s="50"/>
      <c r="G150" s="50"/>
      <c r="H150" s="50"/>
      <c r="I150" s="50"/>
      <c r="J150" s="50"/>
      <c r="K150" s="50"/>
      <c r="L150" s="50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50">
        <f t="shared" si="14"/>
        <v>0</v>
      </c>
      <c r="AB150" s="50">
        <f t="shared" si="15"/>
        <v>0</v>
      </c>
      <c r="AC150" s="50">
        <f t="shared" si="16"/>
        <v>0</v>
      </c>
      <c r="AD150" s="50">
        <f t="shared" si="17"/>
        <v>0</v>
      </c>
      <c r="AE150" s="50">
        <f t="shared" si="18"/>
        <v>0</v>
      </c>
      <c r="AF150" s="50">
        <f t="shared" si="19"/>
        <v>0</v>
      </c>
    </row>
    <row r="151" spans="1:32" x14ac:dyDescent="0.55000000000000004">
      <c r="A151" s="25" t="s">
        <v>258</v>
      </c>
      <c r="B151" s="26"/>
      <c r="C151" s="27"/>
      <c r="D151" s="27" t="s">
        <v>259</v>
      </c>
      <c r="E151" s="18"/>
      <c r="F151" s="50"/>
      <c r="G151" s="50"/>
      <c r="H151" s="50"/>
      <c r="I151" s="50"/>
      <c r="J151" s="50"/>
      <c r="K151" s="50"/>
      <c r="L151" s="50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50">
        <f t="shared" si="14"/>
        <v>0</v>
      </c>
      <c r="AB151" s="50">
        <f t="shared" si="15"/>
        <v>0</v>
      </c>
      <c r="AC151" s="50">
        <f t="shared" si="16"/>
        <v>0</v>
      </c>
      <c r="AD151" s="50">
        <f t="shared" si="17"/>
        <v>0</v>
      </c>
      <c r="AE151" s="50">
        <f t="shared" si="18"/>
        <v>0</v>
      </c>
      <c r="AF151" s="50">
        <f t="shared" si="19"/>
        <v>0</v>
      </c>
    </row>
    <row r="152" spans="1:32" x14ac:dyDescent="0.55000000000000004">
      <c r="A152" s="25"/>
      <c r="B152" s="28" t="s">
        <v>260</v>
      </c>
      <c r="C152" s="27"/>
      <c r="D152" s="27"/>
      <c r="E152" s="18"/>
      <c r="F152" s="50"/>
      <c r="G152" s="50"/>
      <c r="H152" s="50"/>
      <c r="I152" s="50"/>
      <c r="J152" s="50"/>
      <c r="K152" s="50"/>
      <c r="L152" s="50"/>
      <c r="M152" s="50"/>
      <c r="N152" s="197"/>
      <c r="O152" s="197"/>
      <c r="P152" s="197"/>
      <c r="Q152" s="197"/>
      <c r="R152" s="197"/>
      <c r="S152" s="50"/>
      <c r="T152" s="50"/>
      <c r="U152" s="50"/>
      <c r="V152" s="197"/>
      <c r="W152" s="197"/>
      <c r="X152" s="197"/>
      <c r="Y152" s="197"/>
      <c r="Z152" s="197"/>
      <c r="AA152" s="50"/>
      <c r="AB152" s="50"/>
      <c r="AC152" s="50"/>
      <c r="AD152" s="50"/>
      <c r="AE152" s="50"/>
      <c r="AF152" s="50"/>
    </row>
    <row r="153" spans="1:32" x14ac:dyDescent="0.55000000000000004">
      <c r="A153" s="25" t="s">
        <v>261</v>
      </c>
      <c r="B153" s="26"/>
      <c r="C153" s="27"/>
      <c r="D153" s="27" t="s">
        <v>262</v>
      </c>
      <c r="E153" s="18"/>
      <c r="F153" s="50"/>
      <c r="G153" s="50"/>
      <c r="H153" s="50"/>
      <c r="I153" s="50"/>
      <c r="J153" s="50"/>
      <c r="K153" s="50"/>
      <c r="L153" s="50"/>
      <c r="M153" s="50"/>
      <c r="N153" s="197"/>
      <c r="O153" s="197"/>
      <c r="P153" s="197"/>
      <c r="Q153" s="197"/>
      <c r="R153" s="197"/>
      <c r="S153" s="50"/>
      <c r="T153" s="50"/>
      <c r="U153" s="50"/>
      <c r="V153" s="197"/>
      <c r="W153" s="197"/>
      <c r="X153" s="197"/>
      <c r="Y153" s="197"/>
      <c r="Z153" s="197"/>
      <c r="AA153" s="50">
        <f t="shared" si="14"/>
        <v>0</v>
      </c>
      <c r="AB153" s="50">
        <f t="shared" si="15"/>
        <v>0</v>
      </c>
      <c r="AC153" s="50">
        <f t="shared" si="16"/>
        <v>0</v>
      </c>
      <c r="AD153" s="50">
        <f t="shared" si="17"/>
        <v>0</v>
      </c>
      <c r="AE153" s="50">
        <f t="shared" si="18"/>
        <v>0</v>
      </c>
      <c r="AF153" s="50">
        <f t="shared" si="19"/>
        <v>0</v>
      </c>
    </row>
    <row r="154" spans="1:32" s="198" customFormat="1" x14ac:dyDescent="0.55000000000000004">
      <c r="A154" s="193" t="s">
        <v>263</v>
      </c>
      <c r="B154" s="194"/>
      <c r="C154" s="195"/>
      <c r="D154" s="195" t="s">
        <v>264</v>
      </c>
      <c r="E154" s="196"/>
      <c r="F154" s="197"/>
      <c r="G154" s="197"/>
      <c r="H154" s="197"/>
      <c r="I154" s="197">
        <v>300000</v>
      </c>
      <c r="J154" s="197"/>
      <c r="K154" s="197"/>
      <c r="L154" s="197"/>
      <c r="M154" s="197"/>
      <c r="N154" s="197"/>
      <c r="O154" s="203">
        <v>130000</v>
      </c>
      <c r="P154" s="197"/>
      <c r="Q154" s="197"/>
      <c r="R154" s="197">
        <v>0</v>
      </c>
      <c r="S154" s="197"/>
      <c r="T154" s="197">
        <v>120000</v>
      </c>
      <c r="U154" s="197"/>
      <c r="V154" s="197"/>
      <c r="W154" s="197"/>
      <c r="X154" s="197">
        <v>100000</v>
      </c>
      <c r="Y154" s="197"/>
      <c r="Z154" s="197"/>
      <c r="AA154" s="197">
        <f t="shared" si="14"/>
        <v>300000</v>
      </c>
      <c r="AB154" s="197">
        <f t="shared" si="15"/>
        <v>130000</v>
      </c>
      <c r="AC154" s="197">
        <f t="shared" si="16"/>
        <v>0</v>
      </c>
      <c r="AD154" s="197">
        <f t="shared" si="17"/>
        <v>120000</v>
      </c>
      <c r="AE154" s="197">
        <f t="shared" si="18"/>
        <v>100000</v>
      </c>
      <c r="AF154" s="197">
        <f t="shared" si="19"/>
        <v>650000</v>
      </c>
    </row>
    <row r="155" spans="1:32" s="198" customFormat="1" x14ac:dyDescent="0.55000000000000004">
      <c r="A155" s="193" t="s">
        <v>265</v>
      </c>
      <c r="B155" s="194"/>
      <c r="C155" s="195"/>
      <c r="D155" s="196" t="s">
        <v>266</v>
      </c>
      <c r="E155" s="196"/>
      <c r="F155" s="197"/>
      <c r="G155" s="197"/>
      <c r="H155" s="197"/>
      <c r="I155" s="197">
        <v>1670000</v>
      </c>
      <c r="J155" s="197"/>
      <c r="K155" s="197"/>
      <c r="L155" s="197"/>
      <c r="M155" s="197"/>
      <c r="N155" s="197"/>
      <c r="O155" s="203">
        <v>1780000</v>
      </c>
      <c r="P155" s="197"/>
      <c r="Q155" s="197"/>
      <c r="R155" s="197"/>
      <c r="S155" s="197"/>
      <c r="T155" s="197">
        <v>1780000</v>
      </c>
      <c r="U155" s="197"/>
      <c r="V155" s="197"/>
      <c r="W155" s="197"/>
      <c r="X155" s="197">
        <v>1070000</v>
      </c>
      <c r="Y155" s="197"/>
      <c r="Z155" s="197"/>
      <c r="AA155" s="197">
        <f t="shared" si="14"/>
        <v>1670000</v>
      </c>
      <c r="AB155" s="197">
        <f t="shared" si="15"/>
        <v>1780000</v>
      </c>
      <c r="AC155" s="197">
        <f t="shared" si="16"/>
        <v>0</v>
      </c>
      <c r="AD155" s="197">
        <f t="shared" si="17"/>
        <v>1780000</v>
      </c>
      <c r="AE155" s="197">
        <f t="shared" si="18"/>
        <v>1070000</v>
      </c>
      <c r="AF155" s="197">
        <f t="shared" si="19"/>
        <v>6300000</v>
      </c>
    </row>
    <row r="156" spans="1:32" s="198" customFormat="1" x14ac:dyDescent="0.55000000000000004">
      <c r="A156" s="215"/>
      <c r="B156" s="216"/>
      <c r="C156" s="217" t="s">
        <v>267</v>
      </c>
      <c r="D156" s="218"/>
      <c r="E156" s="219"/>
      <c r="F156" s="197"/>
      <c r="G156" s="197"/>
      <c r="H156" s="197"/>
      <c r="I156" s="197"/>
      <c r="J156" s="197"/>
      <c r="K156" s="197"/>
      <c r="L156" s="197"/>
      <c r="M156" s="197"/>
      <c r="N156" s="197"/>
      <c r="O156" s="203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</row>
    <row r="157" spans="1:32" s="198" customFormat="1" x14ac:dyDescent="0.55000000000000004">
      <c r="A157" s="193" t="s">
        <v>268</v>
      </c>
      <c r="B157" s="194"/>
      <c r="C157" s="195"/>
      <c r="D157" s="195" t="s">
        <v>269</v>
      </c>
      <c r="E157" s="196"/>
      <c r="F157" s="197"/>
      <c r="G157" s="197"/>
      <c r="H157" s="197"/>
      <c r="I157" s="197">
        <v>800000</v>
      </c>
      <c r="J157" s="197"/>
      <c r="K157" s="197"/>
      <c r="L157" s="197"/>
      <c r="M157" s="197"/>
      <c r="N157" s="197"/>
      <c r="O157" s="204">
        <v>600000</v>
      </c>
      <c r="P157" s="204"/>
      <c r="Q157" s="197"/>
      <c r="R157" s="197"/>
      <c r="S157" s="197"/>
      <c r="T157" s="197">
        <v>600000</v>
      </c>
      <c r="U157" s="197"/>
      <c r="V157" s="197"/>
      <c r="W157" s="197"/>
      <c r="X157" s="197">
        <v>600000</v>
      </c>
      <c r="Y157" s="197"/>
      <c r="Z157" s="197"/>
      <c r="AA157" s="197">
        <f t="shared" si="14"/>
        <v>800000</v>
      </c>
      <c r="AB157" s="197">
        <f t="shared" si="15"/>
        <v>600000</v>
      </c>
      <c r="AC157" s="197">
        <f t="shared" si="16"/>
        <v>0</v>
      </c>
      <c r="AD157" s="197">
        <f t="shared" si="17"/>
        <v>600000</v>
      </c>
      <c r="AE157" s="197">
        <f t="shared" si="18"/>
        <v>600000</v>
      </c>
      <c r="AF157" s="197">
        <f t="shared" si="19"/>
        <v>2600000</v>
      </c>
    </row>
    <row r="158" spans="1:32" s="198" customFormat="1" x14ac:dyDescent="0.55000000000000004">
      <c r="A158" s="193" t="s">
        <v>270</v>
      </c>
      <c r="B158" s="194"/>
      <c r="C158" s="195"/>
      <c r="D158" s="220" t="s">
        <v>271</v>
      </c>
      <c r="E158" s="221"/>
      <c r="F158" s="197"/>
      <c r="G158" s="197"/>
      <c r="H158" s="197"/>
      <c r="I158" s="197"/>
      <c r="J158" s="197"/>
      <c r="K158" s="197"/>
      <c r="L158" s="197"/>
      <c r="M158" s="197"/>
      <c r="N158" s="205"/>
      <c r="O158" s="203"/>
      <c r="P158" s="203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>
        <f t="shared" si="14"/>
        <v>0</v>
      </c>
      <c r="AB158" s="197">
        <f t="shared" si="15"/>
        <v>0</v>
      </c>
      <c r="AC158" s="197">
        <f t="shared" si="16"/>
        <v>0</v>
      </c>
      <c r="AD158" s="197">
        <f t="shared" si="17"/>
        <v>0</v>
      </c>
      <c r="AE158" s="197">
        <f t="shared" si="18"/>
        <v>0</v>
      </c>
      <c r="AF158" s="213">
        <f t="shared" si="19"/>
        <v>0</v>
      </c>
    </row>
    <row r="159" spans="1:32" s="198" customFormat="1" x14ac:dyDescent="0.55000000000000004">
      <c r="A159" s="193" t="s">
        <v>272</v>
      </c>
      <c r="B159" s="194"/>
      <c r="C159" s="195"/>
      <c r="D159" s="195" t="s">
        <v>273</v>
      </c>
      <c r="E159" s="196"/>
      <c r="F159" s="197"/>
      <c r="G159" s="197"/>
      <c r="H159" s="197"/>
      <c r="I159" s="197">
        <v>200000</v>
      </c>
      <c r="J159" s="197"/>
      <c r="K159" s="197"/>
      <c r="L159" s="197"/>
      <c r="M159" s="197"/>
      <c r="N159" s="205"/>
      <c r="O159" s="203">
        <v>200000</v>
      </c>
      <c r="P159" s="203"/>
      <c r="Q159" s="197"/>
      <c r="R159" s="197"/>
      <c r="S159" s="197"/>
      <c r="T159" s="197">
        <v>50000</v>
      </c>
      <c r="U159" s="197"/>
      <c r="V159" s="197"/>
      <c r="W159" s="197"/>
      <c r="X159" s="197">
        <v>200000</v>
      </c>
      <c r="Y159" s="197"/>
      <c r="Z159" s="197"/>
      <c r="AA159" s="197">
        <f t="shared" si="14"/>
        <v>200000</v>
      </c>
      <c r="AB159" s="197">
        <f t="shared" si="15"/>
        <v>200000</v>
      </c>
      <c r="AC159" s="197">
        <f t="shared" si="16"/>
        <v>0</v>
      </c>
      <c r="AD159" s="197">
        <f t="shared" si="17"/>
        <v>50000</v>
      </c>
      <c r="AE159" s="197">
        <f t="shared" si="18"/>
        <v>200000</v>
      </c>
      <c r="AF159" s="197">
        <f t="shared" si="19"/>
        <v>650000</v>
      </c>
    </row>
    <row r="160" spans="1:32" s="198" customFormat="1" x14ac:dyDescent="0.55000000000000004">
      <c r="A160" s="193" t="s">
        <v>274</v>
      </c>
      <c r="B160" s="194"/>
      <c r="C160" s="195"/>
      <c r="D160" s="195" t="s">
        <v>275</v>
      </c>
      <c r="E160" s="196"/>
      <c r="F160" s="197"/>
      <c r="G160" s="197"/>
      <c r="H160" s="197"/>
      <c r="I160" s="197"/>
      <c r="J160" s="197">
        <v>300000</v>
      </c>
      <c r="K160" s="197"/>
      <c r="L160" s="197"/>
      <c r="M160" s="197"/>
      <c r="N160" s="206">
        <v>200000</v>
      </c>
      <c r="O160" s="203"/>
      <c r="P160" s="203"/>
      <c r="Q160" s="205"/>
      <c r="R160" s="197"/>
      <c r="S160" s="197"/>
      <c r="T160" s="197">
        <v>60000</v>
      </c>
      <c r="U160" s="197"/>
      <c r="V160" s="197"/>
      <c r="W160" s="197"/>
      <c r="X160" s="197">
        <v>200000</v>
      </c>
      <c r="Y160" s="197"/>
      <c r="Z160" s="197"/>
      <c r="AA160" s="197">
        <f t="shared" si="14"/>
        <v>300000</v>
      </c>
      <c r="AB160" s="197">
        <f t="shared" si="15"/>
        <v>200000</v>
      </c>
      <c r="AC160" s="197">
        <f t="shared" si="16"/>
        <v>0</v>
      </c>
      <c r="AD160" s="197">
        <f t="shared" si="17"/>
        <v>60000</v>
      </c>
      <c r="AE160" s="197">
        <f t="shared" si="18"/>
        <v>200000</v>
      </c>
      <c r="AF160" s="197">
        <f t="shared" si="19"/>
        <v>760000</v>
      </c>
    </row>
    <row r="161" spans="1:32" s="198" customFormat="1" x14ac:dyDescent="0.55000000000000004">
      <c r="A161" s="193" t="s">
        <v>276</v>
      </c>
      <c r="B161" s="194"/>
      <c r="C161" s="195"/>
      <c r="D161" s="195" t="s">
        <v>277</v>
      </c>
      <c r="E161" s="196"/>
      <c r="F161" s="197"/>
      <c r="G161" s="197"/>
      <c r="H161" s="197"/>
      <c r="I161" s="197"/>
      <c r="J161" s="197">
        <v>700000</v>
      </c>
      <c r="K161" s="197"/>
      <c r="L161" s="197"/>
      <c r="M161" s="197"/>
      <c r="N161" s="206"/>
      <c r="O161" s="203">
        <v>500000</v>
      </c>
      <c r="P161" s="203"/>
      <c r="Q161" s="205"/>
      <c r="R161" s="197">
        <v>150000</v>
      </c>
      <c r="S161" s="197"/>
      <c r="T161" s="197">
        <v>500000</v>
      </c>
      <c r="U161" s="197"/>
      <c r="V161" s="197"/>
      <c r="W161" s="197"/>
      <c r="X161" s="197">
        <v>600000</v>
      </c>
      <c r="Y161" s="197"/>
      <c r="Z161" s="197"/>
      <c r="AA161" s="197">
        <f t="shared" si="14"/>
        <v>700000</v>
      </c>
      <c r="AB161" s="197">
        <f t="shared" si="15"/>
        <v>500000</v>
      </c>
      <c r="AC161" s="197">
        <f t="shared" si="16"/>
        <v>150000</v>
      </c>
      <c r="AD161" s="197">
        <f t="shared" si="17"/>
        <v>500000</v>
      </c>
      <c r="AE161" s="197">
        <f t="shared" si="18"/>
        <v>600000</v>
      </c>
      <c r="AF161" s="197">
        <f t="shared" si="19"/>
        <v>2450000</v>
      </c>
    </row>
    <row r="162" spans="1:32" s="198" customFormat="1" x14ac:dyDescent="0.55000000000000004">
      <c r="A162" s="193" t="s">
        <v>278</v>
      </c>
      <c r="B162" s="194"/>
      <c r="C162" s="195"/>
      <c r="D162" s="195" t="s">
        <v>279</v>
      </c>
      <c r="E162" s="196"/>
      <c r="F162" s="197">
        <v>30000</v>
      </c>
      <c r="G162" s="197">
        <v>10000</v>
      </c>
      <c r="H162" s="197">
        <v>5000</v>
      </c>
      <c r="I162" s="197">
        <v>10000</v>
      </c>
      <c r="J162" s="197">
        <v>5000</v>
      </c>
      <c r="K162" s="197">
        <v>10000</v>
      </c>
      <c r="L162" s="197">
        <v>5000</v>
      </c>
      <c r="M162" s="197">
        <v>10000</v>
      </c>
      <c r="N162" s="206">
        <v>40000</v>
      </c>
      <c r="O162" s="203">
        <v>5000</v>
      </c>
      <c r="P162" s="203">
        <v>5000</v>
      </c>
      <c r="Q162" s="206">
        <v>11000</v>
      </c>
      <c r="R162" s="197">
        <v>36000</v>
      </c>
      <c r="S162" s="197">
        <v>5000</v>
      </c>
      <c r="T162" s="197">
        <v>30000</v>
      </c>
      <c r="U162" s="197">
        <v>10000</v>
      </c>
      <c r="V162" s="197">
        <v>10000</v>
      </c>
      <c r="W162" s="197">
        <v>10000</v>
      </c>
      <c r="X162" s="197">
        <v>30000</v>
      </c>
      <c r="Y162" s="197">
        <v>15000</v>
      </c>
      <c r="Z162" s="197">
        <v>30000</v>
      </c>
      <c r="AA162" s="197">
        <f t="shared" si="14"/>
        <v>85000</v>
      </c>
      <c r="AB162" s="197">
        <f t="shared" si="15"/>
        <v>61000</v>
      </c>
      <c r="AC162" s="197">
        <f t="shared" si="16"/>
        <v>36000</v>
      </c>
      <c r="AD162" s="197">
        <f t="shared" si="17"/>
        <v>55000</v>
      </c>
      <c r="AE162" s="197">
        <f t="shared" si="18"/>
        <v>85000</v>
      </c>
      <c r="AF162" s="197">
        <f t="shared" si="19"/>
        <v>322000</v>
      </c>
    </row>
    <row r="163" spans="1:32" x14ac:dyDescent="0.55000000000000004">
      <c r="A163" s="25" t="s">
        <v>280</v>
      </c>
      <c r="B163" s="26"/>
      <c r="C163" s="27"/>
      <c r="D163" s="27" t="s">
        <v>281</v>
      </c>
      <c r="E163" s="18"/>
      <c r="F163" s="50"/>
      <c r="G163" s="50"/>
      <c r="H163" s="50"/>
      <c r="I163" s="50"/>
      <c r="J163" s="50"/>
      <c r="K163" s="50"/>
      <c r="L163" s="50"/>
      <c r="M163" s="50"/>
      <c r="N163" s="206"/>
      <c r="O163" s="207"/>
      <c r="P163" s="203"/>
      <c r="Q163" s="206"/>
      <c r="R163" s="197"/>
      <c r="S163" s="50"/>
      <c r="T163" s="50"/>
      <c r="U163" s="50"/>
      <c r="V163" s="50"/>
      <c r="W163" s="50"/>
      <c r="X163" s="197"/>
      <c r="Y163" s="50"/>
      <c r="Z163" s="50"/>
      <c r="AA163" s="50">
        <f t="shared" si="14"/>
        <v>0</v>
      </c>
      <c r="AB163" s="50">
        <f t="shared" si="15"/>
        <v>0</v>
      </c>
      <c r="AC163" s="50">
        <f t="shared" si="16"/>
        <v>0</v>
      </c>
      <c r="AD163" s="50">
        <f t="shared" si="17"/>
        <v>0</v>
      </c>
      <c r="AE163" s="50">
        <f t="shared" si="18"/>
        <v>0</v>
      </c>
      <c r="AF163" s="50">
        <f t="shared" si="19"/>
        <v>0</v>
      </c>
    </row>
    <row r="164" spans="1:32" x14ac:dyDescent="0.55000000000000004">
      <c r="A164" s="25" t="s">
        <v>282</v>
      </c>
      <c r="B164" s="26"/>
      <c r="C164" s="27"/>
      <c r="D164" s="27" t="s">
        <v>283</v>
      </c>
      <c r="E164" s="18"/>
      <c r="F164" s="50"/>
      <c r="G164" s="50"/>
      <c r="H164" s="50"/>
      <c r="I164" s="50"/>
      <c r="J164" s="50"/>
      <c r="K164" s="50"/>
      <c r="L164" s="50"/>
      <c r="M164" s="50"/>
      <c r="N164" s="206"/>
      <c r="O164" s="207"/>
      <c r="P164" s="203"/>
      <c r="Q164" s="206"/>
      <c r="R164" s="197"/>
      <c r="S164" s="50"/>
      <c r="T164" s="50"/>
      <c r="U164" s="50"/>
      <c r="V164" s="50"/>
      <c r="W164" s="50"/>
      <c r="X164" s="197"/>
      <c r="Y164" s="50"/>
      <c r="Z164" s="50"/>
      <c r="AA164" s="50">
        <f t="shared" si="14"/>
        <v>0</v>
      </c>
      <c r="AB164" s="50">
        <f t="shared" si="15"/>
        <v>0</v>
      </c>
      <c r="AC164" s="50">
        <f t="shared" si="16"/>
        <v>0</v>
      </c>
      <c r="AD164" s="50">
        <f t="shared" si="17"/>
        <v>0</v>
      </c>
      <c r="AE164" s="50">
        <f t="shared" si="18"/>
        <v>0</v>
      </c>
      <c r="AF164" s="50">
        <f t="shared" si="19"/>
        <v>0</v>
      </c>
    </row>
    <row r="165" spans="1:32" x14ac:dyDescent="0.55000000000000004">
      <c r="A165" s="25" t="s">
        <v>284</v>
      </c>
      <c r="B165" s="26"/>
      <c r="C165" s="27"/>
      <c r="D165" s="27" t="s">
        <v>285</v>
      </c>
      <c r="E165" s="18"/>
      <c r="F165" s="50"/>
      <c r="G165" s="50"/>
      <c r="H165" s="50"/>
      <c r="I165" s="50">
        <v>30000</v>
      </c>
      <c r="J165" s="50">
        <v>20000</v>
      </c>
      <c r="K165" s="50"/>
      <c r="L165" s="50">
        <v>15000</v>
      </c>
      <c r="M165" s="50"/>
      <c r="N165" s="206"/>
      <c r="O165" s="203">
        <v>20000</v>
      </c>
      <c r="P165" s="203">
        <v>10000</v>
      </c>
      <c r="Q165" s="206"/>
      <c r="R165" s="197">
        <v>40000</v>
      </c>
      <c r="S165" s="50"/>
      <c r="T165" s="50">
        <v>25000</v>
      </c>
      <c r="U165" s="50">
        <v>7000</v>
      </c>
      <c r="V165" s="50"/>
      <c r="W165" s="50"/>
      <c r="X165" s="197">
        <v>60000</v>
      </c>
      <c r="Y165" s="50">
        <v>5000</v>
      </c>
      <c r="Z165" s="50"/>
      <c r="AA165" s="50">
        <f t="shared" si="14"/>
        <v>65000</v>
      </c>
      <c r="AB165" s="50">
        <f t="shared" si="15"/>
        <v>30000</v>
      </c>
      <c r="AC165" s="50">
        <f t="shared" si="16"/>
        <v>40000</v>
      </c>
      <c r="AD165" s="50">
        <f t="shared" si="17"/>
        <v>32000</v>
      </c>
      <c r="AE165" s="50">
        <f t="shared" si="18"/>
        <v>65000</v>
      </c>
      <c r="AF165" s="50">
        <f t="shared" si="19"/>
        <v>232000</v>
      </c>
    </row>
    <row r="166" spans="1:32" x14ac:dyDescent="0.55000000000000004">
      <c r="A166" s="25" t="s">
        <v>286</v>
      </c>
      <c r="B166" s="26"/>
      <c r="C166" s="27"/>
      <c r="D166" s="18" t="s">
        <v>287</v>
      </c>
      <c r="E166" s="18"/>
      <c r="F166" s="50"/>
      <c r="G166" s="50"/>
      <c r="H166" s="50"/>
      <c r="I166" s="50"/>
      <c r="J166" s="50"/>
      <c r="K166" s="50"/>
      <c r="L166" s="50"/>
      <c r="M166" s="50"/>
      <c r="N166" s="206">
        <v>15000</v>
      </c>
      <c r="O166" s="203">
        <v>20000</v>
      </c>
      <c r="P166" s="203">
        <v>10000</v>
      </c>
      <c r="Q166" s="206">
        <v>10000</v>
      </c>
      <c r="R166" s="197">
        <v>30000</v>
      </c>
      <c r="S166" s="50">
        <v>10000</v>
      </c>
      <c r="T166" s="50">
        <v>5000</v>
      </c>
      <c r="U166" s="50">
        <v>5000</v>
      </c>
      <c r="V166" s="50">
        <v>10000</v>
      </c>
      <c r="W166" s="50">
        <v>10000</v>
      </c>
      <c r="X166" s="197">
        <v>70000</v>
      </c>
      <c r="Y166" s="50"/>
      <c r="Z166" s="50"/>
      <c r="AA166" s="50">
        <f t="shared" si="14"/>
        <v>0</v>
      </c>
      <c r="AB166" s="50">
        <f t="shared" si="15"/>
        <v>55000</v>
      </c>
      <c r="AC166" s="50">
        <f t="shared" si="16"/>
        <v>30000</v>
      </c>
      <c r="AD166" s="50">
        <f t="shared" si="17"/>
        <v>30000</v>
      </c>
      <c r="AE166" s="50">
        <f t="shared" si="18"/>
        <v>80000</v>
      </c>
      <c r="AF166" s="50">
        <f t="shared" si="19"/>
        <v>195000</v>
      </c>
    </row>
    <row r="167" spans="1:32" x14ac:dyDescent="0.55000000000000004">
      <c r="A167" s="25" t="s">
        <v>288</v>
      </c>
      <c r="B167" s="26"/>
      <c r="C167" s="27"/>
      <c r="D167" s="18" t="s">
        <v>289</v>
      </c>
      <c r="E167" s="18"/>
      <c r="F167" s="50"/>
      <c r="G167" s="50"/>
      <c r="H167" s="50"/>
      <c r="I167" s="50"/>
      <c r="J167" s="50"/>
      <c r="K167" s="50"/>
      <c r="L167" s="50"/>
      <c r="M167" s="50"/>
      <c r="N167" s="208"/>
      <c r="O167" s="203"/>
      <c r="P167" s="207"/>
      <c r="Q167" s="207"/>
      <c r="R167" s="197"/>
      <c r="S167" s="50"/>
      <c r="T167" s="50"/>
      <c r="U167" s="50"/>
      <c r="V167" s="50"/>
      <c r="W167" s="50"/>
      <c r="X167" s="197"/>
      <c r="Y167" s="50"/>
      <c r="Z167" s="50"/>
      <c r="AA167" s="50">
        <f t="shared" si="14"/>
        <v>0</v>
      </c>
      <c r="AB167" s="50">
        <f t="shared" si="15"/>
        <v>0</v>
      </c>
      <c r="AC167" s="50">
        <f t="shared" si="16"/>
        <v>0</v>
      </c>
      <c r="AD167" s="50">
        <f t="shared" si="17"/>
        <v>0</v>
      </c>
      <c r="AE167" s="50">
        <f t="shared" si="18"/>
        <v>0</v>
      </c>
      <c r="AF167" s="50">
        <f t="shared" si="19"/>
        <v>0</v>
      </c>
    </row>
    <row r="168" spans="1:32" x14ac:dyDescent="0.55000000000000004">
      <c r="A168" s="25" t="s">
        <v>290</v>
      </c>
      <c r="B168" s="26"/>
      <c r="C168" s="27"/>
      <c r="D168" s="27" t="s">
        <v>291</v>
      </c>
      <c r="E168" s="18"/>
      <c r="F168" s="50"/>
      <c r="G168" s="50"/>
      <c r="H168" s="50"/>
      <c r="I168" s="50"/>
      <c r="J168" s="50"/>
      <c r="K168" s="50"/>
      <c r="L168" s="50"/>
      <c r="M168" s="50"/>
      <c r="N168" s="208"/>
      <c r="O168" s="209"/>
      <c r="P168" s="207"/>
      <c r="Q168" s="207"/>
      <c r="R168" s="197"/>
      <c r="S168" s="50"/>
      <c r="T168" s="50"/>
      <c r="U168" s="50"/>
      <c r="V168" s="50"/>
      <c r="W168" s="50"/>
      <c r="X168" s="197"/>
      <c r="Y168" s="50"/>
      <c r="Z168" s="50"/>
      <c r="AA168" s="50">
        <f t="shared" si="14"/>
        <v>0</v>
      </c>
      <c r="AB168" s="50">
        <f t="shared" si="15"/>
        <v>0</v>
      </c>
      <c r="AC168" s="50">
        <f t="shared" si="16"/>
        <v>0</v>
      </c>
      <c r="AD168" s="50">
        <f t="shared" si="17"/>
        <v>0</v>
      </c>
      <c r="AE168" s="50">
        <f t="shared" si="18"/>
        <v>0</v>
      </c>
      <c r="AF168" s="50">
        <f t="shared" si="19"/>
        <v>0</v>
      </c>
    </row>
    <row r="169" spans="1:32" x14ac:dyDescent="0.55000000000000004">
      <c r="A169" s="25" t="s">
        <v>292</v>
      </c>
      <c r="B169" s="26"/>
      <c r="C169" s="27"/>
      <c r="D169" s="27" t="s">
        <v>293</v>
      </c>
      <c r="E169" s="18"/>
      <c r="F169" s="50"/>
      <c r="G169" s="50"/>
      <c r="H169" s="50"/>
      <c r="I169" s="50"/>
      <c r="J169" s="50"/>
      <c r="K169" s="50"/>
      <c r="L169" s="50"/>
      <c r="M169" s="50"/>
      <c r="N169" s="208"/>
      <c r="O169" s="209"/>
      <c r="P169" s="203"/>
      <c r="Q169" s="207"/>
      <c r="R169" s="197"/>
      <c r="S169" s="50"/>
      <c r="T169" s="50"/>
      <c r="U169" s="50"/>
      <c r="V169" s="50"/>
      <c r="W169" s="50"/>
      <c r="X169" s="197"/>
      <c r="Y169" s="50"/>
      <c r="Z169" s="50"/>
      <c r="AA169" s="50">
        <f t="shared" si="14"/>
        <v>0</v>
      </c>
      <c r="AB169" s="50">
        <f t="shared" si="15"/>
        <v>0</v>
      </c>
      <c r="AC169" s="50">
        <f t="shared" si="16"/>
        <v>0</v>
      </c>
      <c r="AD169" s="50">
        <f t="shared" si="17"/>
        <v>0</v>
      </c>
      <c r="AE169" s="50">
        <f t="shared" si="18"/>
        <v>0</v>
      </c>
      <c r="AF169" s="50">
        <f t="shared" si="19"/>
        <v>0</v>
      </c>
    </row>
    <row r="170" spans="1:32" s="198" customFormat="1" x14ac:dyDescent="0.55000000000000004">
      <c r="A170" s="193" t="s">
        <v>294</v>
      </c>
      <c r="B170" s="194"/>
      <c r="C170" s="195"/>
      <c r="D170" s="214" t="s">
        <v>295</v>
      </c>
      <c r="E170" s="196"/>
      <c r="F170" s="197"/>
      <c r="G170" s="197"/>
      <c r="H170" s="197"/>
      <c r="I170" s="197">
        <v>5000</v>
      </c>
      <c r="J170" s="197"/>
      <c r="K170" s="197"/>
      <c r="L170" s="197"/>
      <c r="M170" s="197"/>
      <c r="N170" s="197"/>
      <c r="O170" s="203">
        <v>5000</v>
      </c>
      <c r="P170" s="197">
        <v>1500</v>
      </c>
      <c r="Q170" s="197"/>
      <c r="R170" s="197"/>
      <c r="S170" s="197"/>
      <c r="T170" s="197">
        <v>5000</v>
      </c>
      <c r="U170" s="197"/>
      <c r="V170" s="197"/>
      <c r="W170" s="197"/>
      <c r="X170" s="197">
        <v>5000</v>
      </c>
      <c r="Y170" s="197">
        <v>1500</v>
      </c>
      <c r="Z170" s="197"/>
      <c r="AA170" s="197">
        <f t="shared" si="14"/>
        <v>5000</v>
      </c>
      <c r="AB170" s="197">
        <f t="shared" si="15"/>
        <v>6500</v>
      </c>
      <c r="AC170" s="197">
        <f t="shared" si="16"/>
        <v>0</v>
      </c>
      <c r="AD170" s="197">
        <f t="shared" si="17"/>
        <v>5000</v>
      </c>
      <c r="AE170" s="197">
        <f t="shared" si="18"/>
        <v>6500</v>
      </c>
      <c r="AF170" s="197">
        <f t="shared" si="19"/>
        <v>23000</v>
      </c>
    </row>
    <row r="171" spans="1:32" x14ac:dyDescent="0.55000000000000004">
      <c r="A171" s="25"/>
      <c r="B171" s="26"/>
      <c r="C171" s="21" t="s">
        <v>296</v>
      </c>
      <c r="D171" s="27"/>
      <c r="E171" s="18"/>
      <c r="F171" s="50"/>
      <c r="G171" s="50"/>
      <c r="H171" s="50"/>
      <c r="I171" s="50"/>
      <c r="J171" s="50"/>
      <c r="K171" s="50"/>
      <c r="L171" s="50"/>
      <c r="M171" s="50"/>
      <c r="N171" s="197"/>
      <c r="O171" s="210"/>
      <c r="P171" s="197"/>
      <c r="Q171" s="197"/>
      <c r="R171" s="197"/>
      <c r="S171" s="50"/>
      <c r="T171" s="50"/>
      <c r="U171" s="50"/>
      <c r="V171" s="50"/>
      <c r="W171" s="50"/>
      <c r="X171" s="197"/>
      <c r="Y171" s="50"/>
      <c r="Z171" s="50"/>
      <c r="AA171" s="50"/>
      <c r="AB171" s="50"/>
      <c r="AC171" s="50"/>
      <c r="AD171" s="50"/>
      <c r="AE171" s="50"/>
      <c r="AF171" s="50"/>
    </row>
    <row r="172" spans="1:32" x14ac:dyDescent="0.55000000000000004">
      <c r="A172" s="25" t="s">
        <v>297</v>
      </c>
      <c r="B172" s="26"/>
      <c r="C172" s="27"/>
      <c r="D172" s="27" t="s">
        <v>298</v>
      </c>
      <c r="E172" s="18"/>
      <c r="F172" s="50"/>
      <c r="G172" s="50"/>
      <c r="H172" s="50"/>
      <c r="I172" s="50"/>
      <c r="J172" s="50"/>
      <c r="K172" s="50"/>
      <c r="L172" s="50"/>
      <c r="M172" s="50"/>
      <c r="N172" s="197"/>
      <c r="O172" s="197"/>
      <c r="P172" s="197"/>
      <c r="Q172" s="197"/>
      <c r="R172" s="197"/>
      <c r="S172" s="50"/>
      <c r="T172" s="50"/>
      <c r="U172" s="50"/>
      <c r="V172" s="50"/>
      <c r="W172" s="50"/>
      <c r="X172" s="50"/>
      <c r="Y172" s="50"/>
      <c r="Z172" s="50"/>
      <c r="AA172" s="50">
        <f t="shared" si="14"/>
        <v>0</v>
      </c>
      <c r="AB172" s="50">
        <f t="shared" si="15"/>
        <v>0</v>
      </c>
      <c r="AC172" s="50">
        <f t="shared" si="16"/>
        <v>0</v>
      </c>
      <c r="AD172" s="50">
        <f t="shared" si="17"/>
        <v>0</v>
      </c>
      <c r="AE172" s="50">
        <f t="shared" si="18"/>
        <v>0</v>
      </c>
      <c r="AF172" s="50">
        <f t="shared" si="19"/>
        <v>0</v>
      </c>
    </row>
    <row r="173" spans="1:32" x14ac:dyDescent="0.55000000000000004">
      <c r="A173" s="37" t="s">
        <v>299</v>
      </c>
      <c r="B173" s="41"/>
      <c r="C173" s="38"/>
      <c r="D173" s="38" t="s">
        <v>300</v>
      </c>
      <c r="E173" s="39"/>
      <c r="F173" s="50"/>
      <c r="G173" s="50"/>
      <c r="H173" s="50"/>
      <c r="I173" s="50"/>
      <c r="J173" s="50"/>
      <c r="K173" s="50"/>
      <c r="L173" s="50"/>
      <c r="M173" s="50"/>
      <c r="N173" s="197"/>
      <c r="O173" s="197"/>
      <c r="P173" s="197"/>
      <c r="Q173" s="197"/>
      <c r="R173" s="197"/>
      <c r="S173" s="50"/>
      <c r="T173" s="50"/>
      <c r="U173" s="50"/>
      <c r="V173" s="50"/>
      <c r="W173" s="50"/>
      <c r="X173" s="50"/>
      <c r="Y173" s="50"/>
      <c r="Z173" s="50"/>
      <c r="AA173" s="50">
        <f t="shared" si="14"/>
        <v>0</v>
      </c>
      <c r="AB173" s="50">
        <f t="shared" si="15"/>
        <v>0</v>
      </c>
      <c r="AC173" s="50">
        <f t="shared" si="16"/>
        <v>0</v>
      </c>
      <c r="AD173" s="50">
        <f t="shared" si="17"/>
        <v>0</v>
      </c>
      <c r="AE173" s="50">
        <f t="shared" si="18"/>
        <v>0</v>
      </c>
      <c r="AF173" s="190">
        <f t="shared" si="19"/>
        <v>0</v>
      </c>
    </row>
    <row r="174" spans="1:32" x14ac:dyDescent="0.55000000000000004">
      <c r="A174" s="25" t="s">
        <v>301</v>
      </c>
      <c r="B174" s="26"/>
      <c r="C174" s="27"/>
      <c r="D174" s="27" t="s">
        <v>302</v>
      </c>
      <c r="E174" s="18"/>
      <c r="F174" s="190"/>
      <c r="G174" s="190"/>
      <c r="H174" s="190"/>
      <c r="I174" s="190"/>
      <c r="J174" s="190">
        <v>3185000</v>
      </c>
      <c r="K174" s="190"/>
      <c r="L174" s="190"/>
      <c r="M174" s="190"/>
      <c r="N174" s="190"/>
      <c r="O174" s="190">
        <v>3240000</v>
      </c>
      <c r="P174" s="190"/>
      <c r="Q174" s="190"/>
      <c r="R174" s="190"/>
      <c r="S174" s="190"/>
      <c r="T174" s="190">
        <v>3190000</v>
      </c>
      <c r="U174" s="190"/>
      <c r="V174" s="190"/>
      <c r="W174" s="190"/>
      <c r="X174" s="190">
        <v>3160000</v>
      </c>
      <c r="Y174" s="190"/>
      <c r="Z174" s="190"/>
      <c r="AA174" s="190">
        <f t="shared" si="14"/>
        <v>3185000</v>
      </c>
      <c r="AB174" s="190">
        <f t="shared" si="15"/>
        <v>3240000</v>
      </c>
      <c r="AC174" s="190">
        <f t="shared" si="16"/>
        <v>0</v>
      </c>
      <c r="AD174" s="190">
        <f t="shared" si="17"/>
        <v>3190000</v>
      </c>
      <c r="AE174" s="190">
        <f t="shared" si="18"/>
        <v>3160000</v>
      </c>
      <c r="AF174" s="190">
        <f t="shared" si="19"/>
        <v>12775000</v>
      </c>
    </row>
    <row r="175" spans="1:32" x14ac:dyDescent="0.55000000000000004">
      <c r="A175" s="30" t="s">
        <v>303</v>
      </c>
      <c r="B175" s="34"/>
      <c r="C175" s="33"/>
      <c r="D175" s="33" t="s">
        <v>304</v>
      </c>
      <c r="E175" s="29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>
        <f t="shared" si="14"/>
        <v>0</v>
      </c>
      <c r="AB175" s="50">
        <f t="shared" si="15"/>
        <v>0</v>
      </c>
      <c r="AC175" s="50">
        <f t="shared" si="16"/>
        <v>0</v>
      </c>
      <c r="AD175" s="50">
        <f t="shared" si="17"/>
        <v>0</v>
      </c>
      <c r="AE175" s="50">
        <f t="shared" si="18"/>
        <v>0</v>
      </c>
      <c r="AF175" s="190">
        <f t="shared" si="19"/>
        <v>0</v>
      </c>
    </row>
    <row r="176" spans="1:32" x14ac:dyDescent="0.55000000000000004">
      <c r="A176" s="30" t="s">
        <v>305</v>
      </c>
      <c r="B176" s="34"/>
      <c r="C176" s="33"/>
      <c r="D176" s="33" t="s">
        <v>306</v>
      </c>
      <c r="E176" s="29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>
        <f t="shared" si="14"/>
        <v>0</v>
      </c>
      <c r="AB176" s="50">
        <f t="shared" si="15"/>
        <v>0</v>
      </c>
      <c r="AC176" s="50">
        <f t="shared" si="16"/>
        <v>0</v>
      </c>
      <c r="AD176" s="50">
        <f t="shared" si="17"/>
        <v>0</v>
      </c>
      <c r="AE176" s="50">
        <f t="shared" si="18"/>
        <v>0</v>
      </c>
      <c r="AF176" s="190">
        <f t="shared" si="19"/>
        <v>0</v>
      </c>
    </row>
    <row r="177" spans="1:32" x14ac:dyDescent="0.55000000000000004">
      <c r="A177" s="30" t="s">
        <v>307</v>
      </c>
      <c r="B177" s="34"/>
      <c r="C177" s="33"/>
      <c r="D177" s="33" t="s">
        <v>308</v>
      </c>
      <c r="E177" s="29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>
        <v>0</v>
      </c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>
        <f t="shared" si="14"/>
        <v>0</v>
      </c>
      <c r="AB177" s="50">
        <f t="shared" si="15"/>
        <v>0</v>
      </c>
      <c r="AC177" s="50">
        <f t="shared" si="16"/>
        <v>0</v>
      </c>
      <c r="AD177" s="50">
        <f t="shared" si="17"/>
        <v>0</v>
      </c>
      <c r="AE177" s="50">
        <f t="shared" si="18"/>
        <v>0</v>
      </c>
      <c r="AF177" s="190">
        <f t="shared" si="19"/>
        <v>0</v>
      </c>
    </row>
    <row r="178" spans="1:32" x14ac:dyDescent="0.55000000000000004">
      <c r="A178" s="25"/>
      <c r="B178" s="28" t="s">
        <v>309</v>
      </c>
      <c r="C178" s="27"/>
      <c r="D178" s="27"/>
      <c r="E178" s="18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</row>
    <row r="179" spans="1:32" x14ac:dyDescent="0.55000000000000004">
      <c r="A179" s="25"/>
      <c r="B179" s="26"/>
      <c r="C179" s="21" t="s">
        <v>310</v>
      </c>
      <c r="D179" s="27"/>
      <c r="E179" s="18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</row>
    <row r="180" spans="1:32" x14ac:dyDescent="0.55000000000000004">
      <c r="A180" s="25" t="s">
        <v>311</v>
      </c>
      <c r="B180" s="26"/>
      <c r="C180" s="27"/>
      <c r="D180" s="27" t="s">
        <v>312</v>
      </c>
      <c r="E180" s="18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>
        <f t="shared" si="14"/>
        <v>0</v>
      </c>
      <c r="AB180" s="50">
        <f t="shared" si="15"/>
        <v>0</v>
      </c>
      <c r="AC180" s="50">
        <f t="shared" si="16"/>
        <v>0</v>
      </c>
      <c r="AD180" s="50">
        <f t="shared" si="17"/>
        <v>0</v>
      </c>
      <c r="AE180" s="50">
        <f t="shared" si="18"/>
        <v>0</v>
      </c>
      <c r="AF180" s="50">
        <f t="shared" si="19"/>
        <v>0</v>
      </c>
    </row>
    <row r="181" spans="1:32" x14ac:dyDescent="0.55000000000000004">
      <c r="A181" s="25" t="s">
        <v>313</v>
      </c>
      <c r="B181" s="26"/>
      <c r="C181" s="27"/>
      <c r="D181" s="27" t="s">
        <v>314</v>
      </c>
      <c r="E181" s="18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>
        <f t="shared" si="14"/>
        <v>0</v>
      </c>
      <c r="AB181" s="50">
        <f t="shared" si="15"/>
        <v>0</v>
      </c>
      <c r="AC181" s="50">
        <f t="shared" si="16"/>
        <v>0</v>
      </c>
      <c r="AD181" s="50">
        <f t="shared" si="17"/>
        <v>0</v>
      </c>
      <c r="AE181" s="50">
        <f t="shared" si="18"/>
        <v>0</v>
      </c>
      <c r="AF181" s="50">
        <f t="shared" si="19"/>
        <v>0</v>
      </c>
    </row>
    <row r="182" spans="1:32" x14ac:dyDescent="0.55000000000000004">
      <c r="A182" s="25"/>
      <c r="B182" s="26"/>
      <c r="C182" s="21" t="s">
        <v>315</v>
      </c>
      <c r="D182" s="27"/>
      <c r="E182" s="18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</row>
    <row r="183" spans="1:32" x14ac:dyDescent="0.55000000000000004">
      <c r="A183" s="25" t="s">
        <v>316</v>
      </c>
      <c r="B183" s="26"/>
      <c r="C183" s="27"/>
      <c r="D183" s="27" t="s">
        <v>317</v>
      </c>
      <c r="E183" s="18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>
        <f t="shared" si="14"/>
        <v>0</v>
      </c>
      <c r="AB183" s="50">
        <f t="shared" si="15"/>
        <v>0</v>
      </c>
      <c r="AC183" s="50">
        <f t="shared" si="16"/>
        <v>0</v>
      </c>
      <c r="AD183" s="50">
        <f t="shared" si="17"/>
        <v>0</v>
      </c>
      <c r="AE183" s="50">
        <f t="shared" si="18"/>
        <v>0</v>
      </c>
      <c r="AF183" s="50">
        <f t="shared" si="19"/>
        <v>0</v>
      </c>
    </row>
    <row r="184" spans="1:32" x14ac:dyDescent="0.55000000000000004">
      <c r="A184" s="25" t="s">
        <v>318</v>
      </c>
      <c r="B184" s="26"/>
      <c r="C184" s="27"/>
      <c r="D184" s="27" t="s">
        <v>319</v>
      </c>
      <c r="E184" s="18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>
        <f t="shared" si="14"/>
        <v>0</v>
      </c>
      <c r="AB184" s="50">
        <f t="shared" si="15"/>
        <v>0</v>
      </c>
      <c r="AC184" s="50">
        <f t="shared" si="16"/>
        <v>0</v>
      </c>
      <c r="AD184" s="50">
        <f t="shared" si="17"/>
        <v>0</v>
      </c>
      <c r="AE184" s="50">
        <f t="shared" si="18"/>
        <v>0</v>
      </c>
      <c r="AF184" s="50">
        <f t="shared" si="19"/>
        <v>0</v>
      </c>
    </row>
    <row r="185" spans="1:32" x14ac:dyDescent="0.55000000000000004">
      <c r="A185" s="25" t="s">
        <v>320</v>
      </c>
      <c r="B185" s="26"/>
      <c r="C185" s="27"/>
      <c r="D185" s="27" t="s">
        <v>321</v>
      </c>
      <c r="E185" s="18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>
        <f t="shared" si="14"/>
        <v>0</v>
      </c>
      <c r="AB185" s="50">
        <f t="shared" si="15"/>
        <v>0</v>
      </c>
      <c r="AC185" s="50">
        <f t="shared" si="16"/>
        <v>0</v>
      </c>
      <c r="AD185" s="50">
        <f t="shared" si="17"/>
        <v>0</v>
      </c>
      <c r="AE185" s="50">
        <f t="shared" si="18"/>
        <v>0</v>
      </c>
      <c r="AF185" s="50">
        <f t="shared" si="19"/>
        <v>0</v>
      </c>
    </row>
    <row r="186" spans="1:32" x14ac:dyDescent="0.55000000000000004">
      <c r="A186" s="25" t="s">
        <v>322</v>
      </c>
      <c r="B186" s="26"/>
      <c r="C186" s="27"/>
      <c r="D186" s="27" t="s">
        <v>323</v>
      </c>
      <c r="E186" s="18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>
        <f t="shared" si="14"/>
        <v>0</v>
      </c>
      <c r="AB186" s="50">
        <f t="shared" si="15"/>
        <v>0</v>
      </c>
      <c r="AC186" s="50">
        <f t="shared" si="16"/>
        <v>0</v>
      </c>
      <c r="AD186" s="50">
        <f t="shared" si="17"/>
        <v>0</v>
      </c>
      <c r="AE186" s="50">
        <f t="shared" si="18"/>
        <v>0</v>
      </c>
      <c r="AF186" s="50">
        <f t="shared" si="19"/>
        <v>0</v>
      </c>
    </row>
    <row r="187" spans="1:32" x14ac:dyDescent="0.55000000000000004">
      <c r="A187" s="25" t="s">
        <v>324</v>
      </c>
      <c r="B187" s="26"/>
      <c r="C187" s="27"/>
      <c r="D187" s="27" t="s">
        <v>325</v>
      </c>
      <c r="E187" s="18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>
        <f t="shared" si="14"/>
        <v>0</v>
      </c>
      <c r="AB187" s="50">
        <f t="shared" si="15"/>
        <v>0</v>
      </c>
      <c r="AC187" s="50">
        <f t="shared" si="16"/>
        <v>0</v>
      </c>
      <c r="AD187" s="50">
        <f t="shared" si="17"/>
        <v>0</v>
      </c>
      <c r="AE187" s="50">
        <f t="shared" si="18"/>
        <v>0</v>
      </c>
      <c r="AF187" s="50">
        <f t="shared" si="19"/>
        <v>0</v>
      </c>
    </row>
    <row r="188" spans="1:32" x14ac:dyDescent="0.55000000000000004">
      <c r="A188" s="25" t="s">
        <v>326</v>
      </c>
      <c r="B188" s="26"/>
      <c r="C188" s="27"/>
      <c r="D188" s="27" t="s">
        <v>327</v>
      </c>
      <c r="E188" s="18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>
        <f t="shared" si="14"/>
        <v>0</v>
      </c>
      <c r="AB188" s="50">
        <f t="shared" si="15"/>
        <v>0</v>
      </c>
      <c r="AC188" s="50">
        <f t="shared" si="16"/>
        <v>0</v>
      </c>
      <c r="AD188" s="50">
        <f t="shared" si="17"/>
        <v>0</v>
      </c>
      <c r="AE188" s="50">
        <f t="shared" si="18"/>
        <v>0</v>
      </c>
      <c r="AF188" s="50">
        <f t="shared" si="19"/>
        <v>0</v>
      </c>
    </row>
    <row r="189" spans="1:32" x14ac:dyDescent="0.55000000000000004">
      <c r="A189" s="30"/>
      <c r="B189" s="34"/>
      <c r="C189" s="32" t="s">
        <v>328</v>
      </c>
      <c r="D189" s="33"/>
      <c r="E189" s="29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</row>
    <row r="190" spans="1:32" x14ac:dyDescent="0.55000000000000004">
      <c r="A190" s="25" t="s">
        <v>329</v>
      </c>
      <c r="B190" s="26"/>
      <c r="C190" s="27"/>
      <c r="D190" s="27" t="s">
        <v>330</v>
      </c>
      <c r="E190" s="18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>
        <f t="shared" si="14"/>
        <v>0</v>
      </c>
      <c r="AB190" s="50">
        <f t="shared" si="15"/>
        <v>0</v>
      </c>
      <c r="AC190" s="50">
        <f t="shared" si="16"/>
        <v>0</v>
      </c>
      <c r="AD190" s="50">
        <f t="shared" si="17"/>
        <v>0</v>
      </c>
      <c r="AE190" s="50">
        <f t="shared" si="18"/>
        <v>0</v>
      </c>
      <c r="AF190" s="50">
        <f t="shared" si="19"/>
        <v>0</v>
      </c>
    </row>
    <row r="191" spans="1:32" x14ac:dyDescent="0.55000000000000004">
      <c r="A191" s="25" t="s">
        <v>331</v>
      </c>
      <c r="B191" s="26"/>
      <c r="C191" s="27"/>
      <c r="D191" s="27" t="s">
        <v>332</v>
      </c>
      <c r="E191" s="18"/>
      <c r="F191" s="50"/>
      <c r="G191" s="50"/>
      <c r="H191" s="50"/>
      <c r="I191" s="50"/>
      <c r="J191" s="50">
        <v>53000</v>
      </c>
      <c r="K191" s="50"/>
      <c r="L191" s="50"/>
      <c r="M191" s="50"/>
      <c r="N191" s="50"/>
      <c r="O191" s="139">
        <v>35000</v>
      </c>
      <c r="P191" s="50"/>
      <c r="Q191" s="50"/>
      <c r="R191" s="50"/>
      <c r="S191" s="50"/>
      <c r="T191" s="50">
        <v>5000</v>
      </c>
      <c r="U191" s="50"/>
      <c r="V191" s="50"/>
      <c r="W191" s="50"/>
      <c r="X191" s="50">
        <v>15000</v>
      </c>
      <c r="Y191" s="50"/>
      <c r="Z191" s="50"/>
      <c r="AA191" s="50">
        <f t="shared" si="14"/>
        <v>53000</v>
      </c>
      <c r="AB191" s="50">
        <f t="shared" si="15"/>
        <v>35000</v>
      </c>
      <c r="AC191" s="50">
        <f t="shared" si="16"/>
        <v>0</v>
      </c>
      <c r="AD191" s="50">
        <f t="shared" si="17"/>
        <v>5000</v>
      </c>
      <c r="AE191" s="50">
        <f t="shared" si="18"/>
        <v>15000</v>
      </c>
      <c r="AF191" s="50">
        <f t="shared" si="19"/>
        <v>108000</v>
      </c>
    </row>
    <row r="192" spans="1:32" x14ac:dyDescent="0.55000000000000004">
      <c r="A192" s="25" t="s">
        <v>333</v>
      </c>
      <c r="B192" s="26"/>
      <c r="C192" s="27"/>
      <c r="D192" s="27" t="s">
        <v>334</v>
      </c>
      <c r="E192" s="18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>
        <f t="shared" si="14"/>
        <v>0</v>
      </c>
      <c r="AB192" s="50">
        <f t="shared" si="15"/>
        <v>0</v>
      </c>
      <c r="AC192" s="50">
        <f t="shared" si="16"/>
        <v>0</v>
      </c>
      <c r="AD192" s="50">
        <f t="shared" si="17"/>
        <v>0</v>
      </c>
      <c r="AE192" s="50">
        <f t="shared" si="18"/>
        <v>0</v>
      </c>
      <c r="AF192" s="50">
        <f t="shared" si="19"/>
        <v>0</v>
      </c>
    </row>
    <row r="193" spans="1:32" x14ac:dyDescent="0.55000000000000004">
      <c r="A193" s="25" t="s">
        <v>335</v>
      </c>
      <c r="B193" s="26"/>
      <c r="C193" s="27"/>
      <c r="D193" s="27" t="s">
        <v>336</v>
      </c>
      <c r="E193" s="18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>
        <f t="shared" si="14"/>
        <v>0</v>
      </c>
      <c r="AB193" s="50">
        <f t="shared" si="15"/>
        <v>0</v>
      </c>
      <c r="AC193" s="50">
        <f t="shared" si="16"/>
        <v>0</v>
      </c>
      <c r="AD193" s="50">
        <f t="shared" si="17"/>
        <v>0</v>
      </c>
      <c r="AE193" s="50">
        <f t="shared" si="18"/>
        <v>0</v>
      </c>
      <c r="AF193" s="50">
        <f t="shared" si="19"/>
        <v>0</v>
      </c>
    </row>
    <row r="194" spans="1:32" x14ac:dyDescent="0.55000000000000004">
      <c r="A194" s="25" t="s">
        <v>337</v>
      </c>
      <c r="B194" s="26"/>
      <c r="C194" s="27"/>
      <c r="D194" s="27" t="s">
        <v>338</v>
      </c>
      <c r="E194" s="18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>
        <f t="shared" si="14"/>
        <v>0</v>
      </c>
      <c r="AB194" s="50">
        <f t="shared" si="15"/>
        <v>0</v>
      </c>
      <c r="AC194" s="50">
        <f t="shared" si="16"/>
        <v>0</v>
      </c>
      <c r="AD194" s="50">
        <f t="shared" si="17"/>
        <v>0</v>
      </c>
      <c r="AE194" s="50">
        <f t="shared" si="18"/>
        <v>0</v>
      </c>
      <c r="AF194" s="50">
        <f t="shared" si="19"/>
        <v>0</v>
      </c>
    </row>
    <row r="195" spans="1:32" x14ac:dyDescent="0.55000000000000004">
      <c r="A195" s="30"/>
      <c r="B195" s="34"/>
      <c r="C195" s="32" t="s">
        <v>339</v>
      </c>
      <c r="D195" s="33"/>
      <c r="E195" s="29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197"/>
      <c r="X195" s="50"/>
      <c r="Y195" s="50"/>
      <c r="Z195" s="50"/>
      <c r="AA195" s="50"/>
      <c r="AB195" s="50"/>
      <c r="AC195" s="50"/>
      <c r="AD195" s="50"/>
      <c r="AE195" s="50"/>
      <c r="AF195" s="50"/>
    </row>
    <row r="196" spans="1:32" x14ac:dyDescent="0.55000000000000004">
      <c r="A196" s="25" t="s">
        <v>340</v>
      </c>
      <c r="B196" s="26"/>
      <c r="C196" s="27"/>
      <c r="D196" s="27" t="s">
        <v>341</v>
      </c>
      <c r="E196" s="18"/>
      <c r="F196" s="50">
        <v>60000</v>
      </c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197"/>
      <c r="X196" s="50"/>
      <c r="Y196" s="50"/>
      <c r="Z196" s="50"/>
      <c r="AA196" s="50">
        <f t="shared" si="14"/>
        <v>60000</v>
      </c>
      <c r="AB196" s="50">
        <f t="shared" si="15"/>
        <v>0</v>
      </c>
      <c r="AC196" s="50">
        <f t="shared" si="16"/>
        <v>0</v>
      </c>
      <c r="AD196" s="50">
        <f t="shared" si="17"/>
        <v>0</v>
      </c>
      <c r="AE196" s="50">
        <f t="shared" si="18"/>
        <v>0</v>
      </c>
      <c r="AF196" s="50">
        <f t="shared" si="19"/>
        <v>60000</v>
      </c>
    </row>
    <row r="197" spans="1:32" x14ac:dyDescent="0.55000000000000004">
      <c r="A197" s="25"/>
      <c r="B197" s="26"/>
      <c r="C197" s="21" t="s">
        <v>342</v>
      </c>
      <c r="D197" s="27"/>
      <c r="E197" s="18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197"/>
      <c r="X197" s="50"/>
      <c r="Y197" s="50"/>
      <c r="Z197" s="50"/>
      <c r="AA197" s="50"/>
      <c r="AB197" s="50"/>
      <c r="AC197" s="50"/>
      <c r="AD197" s="50"/>
      <c r="AE197" s="50"/>
      <c r="AF197" s="50"/>
    </row>
    <row r="198" spans="1:32" x14ac:dyDescent="0.55000000000000004">
      <c r="A198" s="25" t="s">
        <v>343</v>
      </c>
      <c r="B198" s="26"/>
      <c r="C198" s="27"/>
      <c r="D198" s="27" t="s">
        <v>344</v>
      </c>
      <c r="E198" s="18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197">
        <v>7000</v>
      </c>
      <c r="X198" s="50"/>
      <c r="Y198" s="50"/>
      <c r="Z198" s="50"/>
      <c r="AA198" s="50">
        <f t="shared" si="14"/>
        <v>0</v>
      </c>
      <c r="AB198" s="50">
        <f t="shared" si="15"/>
        <v>0</v>
      </c>
      <c r="AC198" s="50">
        <f t="shared" si="16"/>
        <v>0</v>
      </c>
      <c r="AD198" s="50">
        <f t="shared" si="17"/>
        <v>0</v>
      </c>
      <c r="AE198" s="50">
        <f t="shared" si="18"/>
        <v>7000</v>
      </c>
      <c r="AF198" s="50">
        <f t="shared" si="19"/>
        <v>7000</v>
      </c>
    </row>
    <row r="199" spans="1:32" x14ac:dyDescent="0.55000000000000004">
      <c r="A199" s="25" t="s">
        <v>345</v>
      </c>
      <c r="B199" s="26"/>
      <c r="C199" s="27"/>
      <c r="D199" s="27" t="s">
        <v>346</v>
      </c>
      <c r="E199" s="18"/>
      <c r="F199" s="50"/>
      <c r="G199" s="50"/>
      <c r="H199" s="50"/>
      <c r="I199" s="50"/>
      <c r="J199" s="50">
        <v>48000</v>
      </c>
      <c r="K199" s="50"/>
      <c r="L199" s="50"/>
      <c r="M199" s="50"/>
      <c r="N199" s="50"/>
      <c r="O199" s="139">
        <v>35000</v>
      </c>
      <c r="P199" s="50"/>
      <c r="Q199" s="50"/>
      <c r="R199" s="50"/>
      <c r="S199" s="50"/>
      <c r="T199" s="50">
        <v>35000</v>
      </c>
      <c r="U199" s="50"/>
      <c r="V199" s="50"/>
      <c r="W199" s="197"/>
      <c r="X199" s="50">
        <v>12000</v>
      </c>
      <c r="Y199" s="50"/>
      <c r="Z199" s="50"/>
      <c r="AA199" s="50">
        <f t="shared" si="14"/>
        <v>48000</v>
      </c>
      <c r="AB199" s="50">
        <f t="shared" si="15"/>
        <v>35000</v>
      </c>
      <c r="AC199" s="50">
        <f t="shared" si="16"/>
        <v>0</v>
      </c>
      <c r="AD199" s="50">
        <f t="shared" si="17"/>
        <v>35000</v>
      </c>
      <c r="AE199" s="50">
        <f t="shared" si="18"/>
        <v>12000</v>
      </c>
      <c r="AF199" s="50">
        <f t="shared" si="19"/>
        <v>130000</v>
      </c>
    </row>
    <row r="200" spans="1:32" x14ac:dyDescent="0.55000000000000004">
      <c r="A200" s="25"/>
      <c r="B200" s="26"/>
      <c r="C200" s="21" t="s">
        <v>347</v>
      </c>
      <c r="D200" s="27"/>
      <c r="E200" s="18"/>
      <c r="F200" s="50"/>
      <c r="G200" s="50"/>
      <c r="H200" s="50"/>
      <c r="I200" s="50"/>
      <c r="J200" s="50"/>
      <c r="K200" s="50"/>
      <c r="L200" s="50"/>
      <c r="M200" s="50"/>
      <c r="N200" s="50"/>
      <c r="O200" s="138"/>
      <c r="P200" s="50"/>
      <c r="Q200" s="50"/>
      <c r="R200" s="50"/>
      <c r="S200" s="50"/>
      <c r="T200" s="50"/>
      <c r="U200" s="50"/>
      <c r="V200" s="50"/>
      <c r="W200" s="197"/>
      <c r="X200" s="50"/>
      <c r="Y200" s="50"/>
      <c r="Z200" s="50"/>
      <c r="AA200" s="50"/>
      <c r="AB200" s="50"/>
      <c r="AC200" s="50"/>
      <c r="AD200" s="50"/>
      <c r="AE200" s="50"/>
      <c r="AF200" s="50"/>
    </row>
    <row r="201" spans="1:32" x14ac:dyDescent="0.55000000000000004">
      <c r="A201" s="25" t="s">
        <v>348</v>
      </c>
      <c r="B201" s="26"/>
      <c r="C201" s="27"/>
      <c r="D201" s="27" t="s">
        <v>349</v>
      </c>
      <c r="E201" s="18"/>
      <c r="F201" s="50"/>
      <c r="G201" s="50"/>
      <c r="H201" s="50"/>
      <c r="I201" s="50"/>
      <c r="J201" s="50"/>
      <c r="K201" s="50"/>
      <c r="L201" s="50"/>
      <c r="M201" s="50"/>
      <c r="N201" s="50"/>
      <c r="O201" s="139"/>
      <c r="P201" s="50"/>
      <c r="Q201" s="50"/>
      <c r="R201" s="50"/>
      <c r="S201" s="50"/>
      <c r="T201" s="50">
        <v>5000</v>
      </c>
      <c r="U201" s="50"/>
      <c r="V201" s="50"/>
      <c r="W201" s="197"/>
      <c r="X201" s="50">
        <v>150000</v>
      </c>
      <c r="Y201" s="50"/>
      <c r="Z201" s="50"/>
      <c r="AA201" s="50">
        <f t="shared" si="14"/>
        <v>0</v>
      </c>
      <c r="AB201" s="50">
        <f t="shared" si="15"/>
        <v>0</v>
      </c>
      <c r="AC201" s="50">
        <f t="shared" si="16"/>
        <v>0</v>
      </c>
      <c r="AD201" s="50">
        <f t="shared" si="17"/>
        <v>5000</v>
      </c>
      <c r="AE201" s="50">
        <f t="shared" si="18"/>
        <v>150000</v>
      </c>
      <c r="AF201" s="50">
        <f t="shared" si="19"/>
        <v>155000</v>
      </c>
    </row>
    <row r="202" spans="1:32" x14ac:dyDescent="0.55000000000000004">
      <c r="A202" s="25" t="s">
        <v>350</v>
      </c>
      <c r="B202" s="26"/>
      <c r="C202" s="27"/>
      <c r="D202" s="27" t="s">
        <v>351</v>
      </c>
      <c r="E202" s="18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197"/>
      <c r="X202" s="50"/>
      <c r="Y202" s="50"/>
      <c r="Z202" s="50"/>
      <c r="AA202" s="50">
        <f t="shared" si="14"/>
        <v>0</v>
      </c>
      <c r="AB202" s="50">
        <f t="shared" si="15"/>
        <v>0</v>
      </c>
      <c r="AC202" s="50">
        <f t="shared" si="16"/>
        <v>0</v>
      </c>
      <c r="AD202" s="50">
        <f t="shared" si="17"/>
        <v>0</v>
      </c>
      <c r="AE202" s="50">
        <f t="shared" si="18"/>
        <v>0</v>
      </c>
      <c r="AF202" s="50">
        <f t="shared" si="19"/>
        <v>0</v>
      </c>
    </row>
    <row r="203" spans="1:32" x14ac:dyDescent="0.55000000000000004">
      <c r="A203" s="25" t="s">
        <v>352</v>
      </c>
      <c r="B203" s="26"/>
      <c r="C203" s="27"/>
      <c r="D203" s="27" t="s">
        <v>353</v>
      </c>
      <c r="E203" s="18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197"/>
      <c r="X203" s="50"/>
      <c r="Y203" s="50"/>
      <c r="Z203" s="50"/>
      <c r="AA203" s="50">
        <f t="shared" si="14"/>
        <v>0</v>
      </c>
      <c r="AB203" s="50">
        <f t="shared" si="15"/>
        <v>0</v>
      </c>
      <c r="AC203" s="50">
        <f t="shared" si="16"/>
        <v>0</v>
      </c>
      <c r="AD203" s="50">
        <f t="shared" si="17"/>
        <v>0</v>
      </c>
      <c r="AE203" s="50">
        <f t="shared" si="18"/>
        <v>0</v>
      </c>
      <c r="AF203" s="50">
        <f t="shared" si="19"/>
        <v>0</v>
      </c>
    </row>
    <row r="204" spans="1:32" x14ac:dyDescent="0.55000000000000004">
      <c r="A204" s="25" t="s">
        <v>354</v>
      </c>
      <c r="B204" s="26"/>
      <c r="C204" s="27"/>
      <c r="D204" s="27" t="s">
        <v>355</v>
      </c>
      <c r="E204" s="18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197"/>
      <c r="X204" s="50"/>
      <c r="Y204" s="50"/>
      <c r="Z204" s="50"/>
      <c r="AA204" s="50">
        <f t="shared" si="14"/>
        <v>0</v>
      </c>
      <c r="AB204" s="50">
        <f t="shared" si="15"/>
        <v>0</v>
      </c>
      <c r="AC204" s="50">
        <f t="shared" si="16"/>
        <v>0</v>
      </c>
      <c r="AD204" s="50">
        <f t="shared" si="17"/>
        <v>0</v>
      </c>
      <c r="AE204" s="50">
        <f t="shared" si="18"/>
        <v>0</v>
      </c>
      <c r="AF204" s="50">
        <f t="shared" si="19"/>
        <v>0</v>
      </c>
    </row>
    <row r="205" spans="1:32" x14ac:dyDescent="0.55000000000000004">
      <c r="A205" s="25" t="s">
        <v>356</v>
      </c>
      <c r="B205" s="26"/>
      <c r="C205" s="27"/>
      <c r="D205" s="27" t="s">
        <v>357</v>
      </c>
      <c r="E205" s="18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>
        <f t="shared" ref="AA205:AA268" si="20">F205+G205+H205+I205+J205+K205+L205+M205</f>
        <v>0</v>
      </c>
      <c r="AB205" s="50">
        <f t="shared" ref="AB205:AB268" si="21">N205+O205+P205+Q205</f>
        <v>0</v>
      </c>
      <c r="AC205" s="50">
        <f t="shared" ref="AC205:AC268" si="22">R205</f>
        <v>0</v>
      </c>
      <c r="AD205" s="50">
        <f t="shared" ref="AD205:AD268" si="23">S205+T205+U205+V205</f>
        <v>0</v>
      </c>
      <c r="AE205" s="50">
        <f t="shared" ref="AE205:AE268" si="24">W205+X205+Y205+Z205</f>
        <v>0</v>
      </c>
      <c r="AF205" s="50">
        <f t="shared" ref="AF205:AF268" si="25">SUM(AA205:AE205)</f>
        <v>0</v>
      </c>
    </row>
    <row r="206" spans="1:32" x14ac:dyDescent="0.55000000000000004">
      <c r="A206" s="25" t="s">
        <v>358</v>
      </c>
      <c r="B206" s="26"/>
      <c r="C206" s="27"/>
      <c r="D206" s="27" t="s">
        <v>359</v>
      </c>
      <c r="E206" s="18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>
        <f t="shared" si="20"/>
        <v>0</v>
      </c>
      <c r="AB206" s="50">
        <f t="shared" si="21"/>
        <v>0</v>
      </c>
      <c r="AC206" s="50">
        <f t="shared" si="22"/>
        <v>0</v>
      </c>
      <c r="AD206" s="50">
        <f t="shared" si="23"/>
        <v>0</v>
      </c>
      <c r="AE206" s="50">
        <f t="shared" si="24"/>
        <v>0</v>
      </c>
      <c r="AF206" s="50">
        <f t="shared" si="25"/>
        <v>0</v>
      </c>
    </row>
    <row r="207" spans="1:32" x14ac:dyDescent="0.55000000000000004">
      <c r="A207" s="25" t="s">
        <v>360</v>
      </c>
      <c r="B207" s="26"/>
      <c r="C207" s="27"/>
      <c r="D207" s="27" t="s">
        <v>361</v>
      </c>
      <c r="E207" s="18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>
        <f t="shared" si="20"/>
        <v>0</v>
      </c>
      <c r="AB207" s="50">
        <f t="shared" si="21"/>
        <v>0</v>
      </c>
      <c r="AC207" s="50">
        <f t="shared" si="22"/>
        <v>0</v>
      </c>
      <c r="AD207" s="50">
        <f t="shared" si="23"/>
        <v>0</v>
      </c>
      <c r="AE207" s="50">
        <f t="shared" si="24"/>
        <v>0</v>
      </c>
      <c r="AF207" s="50">
        <f t="shared" si="25"/>
        <v>0</v>
      </c>
    </row>
    <row r="208" spans="1:32" x14ac:dyDescent="0.55000000000000004">
      <c r="A208" s="25"/>
      <c r="B208" s="26"/>
      <c r="C208" s="21" t="s">
        <v>362</v>
      </c>
      <c r="D208" s="27"/>
      <c r="E208" s="18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</row>
    <row r="209" spans="1:32" x14ac:dyDescent="0.55000000000000004">
      <c r="A209" s="25" t="s">
        <v>363</v>
      </c>
      <c r="B209" s="26"/>
      <c r="C209" s="27"/>
      <c r="D209" s="27" t="s">
        <v>364</v>
      </c>
      <c r="E209" s="18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>
        <f t="shared" si="20"/>
        <v>0</v>
      </c>
      <c r="AB209" s="50">
        <f t="shared" si="21"/>
        <v>0</v>
      </c>
      <c r="AC209" s="50">
        <f t="shared" si="22"/>
        <v>0</v>
      </c>
      <c r="AD209" s="50">
        <f t="shared" si="23"/>
        <v>0</v>
      </c>
      <c r="AE209" s="50">
        <f t="shared" si="24"/>
        <v>0</v>
      </c>
      <c r="AF209" s="50">
        <f t="shared" si="25"/>
        <v>0</v>
      </c>
    </row>
    <row r="210" spans="1:32" x14ac:dyDescent="0.55000000000000004">
      <c r="A210" s="25" t="s">
        <v>365</v>
      </c>
      <c r="B210" s="26"/>
      <c r="C210" s="27"/>
      <c r="D210" s="27" t="s">
        <v>366</v>
      </c>
      <c r="E210" s="18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>
        <f t="shared" si="20"/>
        <v>0</v>
      </c>
      <c r="AB210" s="50">
        <f t="shared" si="21"/>
        <v>0</v>
      </c>
      <c r="AC210" s="50">
        <f t="shared" si="22"/>
        <v>0</v>
      </c>
      <c r="AD210" s="50">
        <f t="shared" si="23"/>
        <v>0</v>
      </c>
      <c r="AE210" s="50">
        <f t="shared" si="24"/>
        <v>0</v>
      </c>
      <c r="AF210" s="50">
        <f t="shared" si="25"/>
        <v>0</v>
      </c>
    </row>
    <row r="211" spans="1:32" x14ac:dyDescent="0.55000000000000004">
      <c r="A211" s="25" t="s">
        <v>367</v>
      </c>
      <c r="B211" s="26"/>
      <c r="C211" s="27"/>
      <c r="D211" s="27" t="s">
        <v>368</v>
      </c>
      <c r="E211" s="18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>
        <f t="shared" si="20"/>
        <v>0</v>
      </c>
      <c r="AB211" s="50">
        <f t="shared" si="21"/>
        <v>0</v>
      </c>
      <c r="AC211" s="50">
        <f t="shared" si="22"/>
        <v>0</v>
      </c>
      <c r="AD211" s="50">
        <f t="shared" si="23"/>
        <v>0</v>
      </c>
      <c r="AE211" s="50">
        <f t="shared" si="24"/>
        <v>0</v>
      </c>
      <c r="AF211" s="50">
        <f t="shared" si="25"/>
        <v>0</v>
      </c>
    </row>
    <row r="212" spans="1:32" x14ac:dyDescent="0.55000000000000004">
      <c r="A212" s="25" t="s">
        <v>369</v>
      </c>
      <c r="B212" s="26"/>
      <c r="C212" s="27"/>
      <c r="D212" s="27" t="s">
        <v>370</v>
      </c>
      <c r="E212" s="18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>
        <f t="shared" si="20"/>
        <v>0</v>
      </c>
      <c r="AB212" s="50">
        <f t="shared" si="21"/>
        <v>0</v>
      </c>
      <c r="AC212" s="50">
        <f t="shared" si="22"/>
        <v>0</v>
      </c>
      <c r="AD212" s="50">
        <f t="shared" si="23"/>
        <v>0</v>
      </c>
      <c r="AE212" s="50">
        <f t="shared" si="24"/>
        <v>0</v>
      </c>
      <c r="AF212" s="50">
        <f t="shared" si="25"/>
        <v>0</v>
      </c>
    </row>
    <row r="213" spans="1:32" x14ac:dyDescent="0.55000000000000004">
      <c r="A213" s="30"/>
      <c r="B213" s="34"/>
      <c r="C213" s="32" t="s">
        <v>371</v>
      </c>
      <c r="D213" s="33"/>
      <c r="E213" s="29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</row>
    <row r="214" spans="1:32" x14ac:dyDescent="0.55000000000000004">
      <c r="A214" s="25" t="s">
        <v>372</v>
      </c>
      <c r="B214" s="26"/>
      <c r="C214" s="27"/>
      <c r="D214" s="27" t="s">
        <v>373</v>
      </c>
      <c r="E214" s="18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>
        <f t="shared" si="20"/>
        <v>0</v>
      </c>
      <c r="AB214" s="50">
        <f t="shared" si="21"/>
        <v>0</v>
      </c>
      <c r="AC214" s="50">
        <f t="shared" si="22"/>
        <v>0</v>
      </c>
      <c r="AD214" s="50">
        <f t="shared" si="23"/>
        <v>0</v>
      </c>
      <c r="AE214" s="50">
        <f t="shared" si="24"/>
        <v>0</v>
      </c>
      <c r="AF214" s="50">
        <f t="shared" si="25"/>
        <v>0</v>
      </c>
    </row>
    <row r="215" spans="1:32" x14ac:dyDescent="0.55000000000000004">
      <c r="A215" s="25" t="s">
        <v>374</v>
      </c>
      <c r="B215" s="26"/>
      <c r="C215" s="27"/>
      <c r="D215" s="27" t="s">
        <v>375</v>
      </c>
      <c r="E215" s="18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>
        <f t="shared" si="20"/>
        <v>0</v>
      </c>
      <c r="AB215" s="50">
        <f t="shared" si="21"/>
        <v>0</v>
      </c>
      <c r="AC215" s="50">
        <f t="shared" si="22"/>
        <v>0</v>
      </c>
      <c r="AD215" s="50">
        <f t="shared" si="23"/>
        <v>0</v>
      </c>
      <c r="AE215" s="50">
        <f t="shared" si="24"/>
        <v>0</v>
      </c>
      <c r="AF215" s="50">
        <f t="shared" si="25"/>
        <v>0</v>
      </c>
    </row>
    <row r="216" spans="1:32" x14ac:dyDescent="0.55000000000000004">
      <c r="A216" s="37" t="s">
        <v>376</v>
      </c>
      <c r="B216" s="41"/>
      <c r="C216" s="38"/>
      <c r="D216" s="38" t="s">
        <v>377</v>
      </c>
      <c r="E216" s="39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197"/>
      <c r="Y216" s="50"/>
      <c r="Z216" s="50"/>
      <c r="AA216" s="50">
        <f t="shared" si="20"/>
        <v>0</v>
      </c>
      <c r="AB216" s="50">
        <f t="shared" si="21"/>
        <v>0</v>
      </c>
      <c r="AC216" s="50">
        <f t="shared" si="22"/>
        <v>0</v>
      </c>
      <c r="AD216" s="50">
        <f t="shared" si="23"/>
        <v>0</v>
      </c>
      <c r="AE216" s="50">
        <f t="shared" si="24"/>
        <v>0</v>
      </c>
      <c r="AF216" s="50">
        <f t="shared" si="25"/>
        <v>0</v>
      </c>
    </row>
    <row r="217" spans="1:32" x14ac:dyDescent="0.55000000000000004">
      <c r="A217" s="25" t="s">
        <v>378</v>
      </c>
      <c r="B217" s="26"/>
      <c r="C217" s="27"/>
      <c r="D217" s="27" t="s">
        <v>379</v>
      </c>
      <c r="E217" s="18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197"/>
      <c r="Y217" s="50"/>
      <c r="Z217" s="50"/>
      <c r="AA217" s="50">
        <f t="shared" si="20"/>
        <v>0</v>
      </c>
      <c r="AB217" s="50">
        <f t="shared" si="21"/>
        <v>0</v>
      </c>
      <c r="AC217" s="50">
        <f t="shared" si="22"/>
        <v>0</v>
      </c>
      <c r="AD217" s="50">
        <f t="shared" si="23"/>
        <v>0</v>
      </c>
      <c r="AE217" s="50">
        <f t="shared" si="24"/>
        <v>0</v>
      </c>
      <c r="AF217" s="50">
        <f t="shared" si="25"/>
        <v>0</v>
      </c>
    </row>
    <row r="218" spans="1:32" x14ac:dyDescent="0.55000000000000004">
      <c r="A218" s="25" t="s">
        <v>380</v>
      </c>
      <c r="B218" s="26"/>
      <c r="C218" s="27"/>
      <c r="D218" s="27" t="s">
        <v>381</v>
      </c>
      <c r="E218" s="18"/>
      <c r="F218" s="50"/>
      <c r="G218" s="50"/>
      <c r="H218" s="50"/>
      <c r="I218" s="50"/>
      <c r="J218" s="50"/>
      <c r="K218" s="50">
        <v>15000</v>
      </c>
      <c r="L218" s="50"/>
      <c r="M218" s="50"/>
      <c r="N218" s="50"/>
      <c r="O218" s="50"/>
      <c r="P218" s="50"/>
      <c r="Q218" s="50">
        <v>90000</v>
      </c>
      <c r="R218" s="50"/>
      <c r="S218" s="50"/>
      <c r="T218" s="50"/>
      <c r="U218" s="50"/>
      <c r="V218" s="50">
        <v>10000</v>
      </c>
      <c r="W218" s="50"/>
      <c r="X218" s="197"/>
      <c r="Y218" s="50"/>
      <c r="Z218" s="50">
        <v>20000</v>
      </c>
      <c r="AA218" s="50">
        <f t="shared" si="20"/>
        <v>15000</v>
      </c>
      <c r="AB218" s="50">
        <f t="shared" si="21"/>
        <v>90000</v>
      </c>
      <c r="AC218" s="50">
        <f t="shared" si="22"/>
        <v>0</v>
      </c>
      <c r="AD218" s="50">
        <f t="shared" si="23"/>
        <v>10000</v>
      </c>
      <c r="AE218" s="50">
        <f t="shared" si="24"/>
        <v>20000</v>
      </c>
      <c r="AF218" s="50">
        <f t="shared" si="25"/>
        <v>135000</v>
      </c>
    </row>
    <row r="219" spans="1:32" x14ac:dyDescent="0.55000000000000004">
      <c r="A219" s="25" t="s">
        <v>382</v>
      </c>
      <c r="B219" s="26"/>
      <c r="C219" s="27"/>
      <c r="D219" s="27" t="s">
        <v>383</v>
      </c>
      <c r="E219" s="18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197"/>
      <c r="Y219" s="50"/>
      <c r="Z219" s="50"/>
      <c r="AA219" s="50">
        <f t="shared" si="20"/>
        <v>0</v>
      </c>
      <c r="AB219" s="50">
        <f t="shared" si="21"/>
        <v>0</v>
      </c>
      <c r="AC219" s="50">
        <f t="shared" si="22"/>
        <v>0</v>
      </c>
      <c r="AD219" s="50">
        <f t="shared" si="23"/>
        <v>0</v>
      </c>
      <c r="AE219" s="50">
        <f t="shared" si="24"/>
        <v>0</v>
      </c>
      <c r="AF219" s="50">
        <f t="shared" si="25"/>
        <v>0</v>
      </c>
    </row>
    <row r="220" spans="1:32" x14ac:dyDescent="0.55000000000000004">
      <c r="A220" s="25" t="s">
        <v>384</v>
      </c>
      <c r="B220" s="26"/>
      <c r="C220" s="27"/>
      <c r="D220" s="27" t="s">
        <v>385</v>
      </c>
      <c r="E220" s="18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197"/>
      <c r="Y220" s="50"/>
      <c r="Z220" s="50"/>
      <c r="AA220" s="50">
        <f t="shared" si="20"/>
        <v>0</v>
      </c>
      <c r="AB220" s="50">
        <f t="shared" si="21"/>
        <v>0</v>
      </c>
      <c r="AC220" s="50">
        <f t="shared" si="22"/>
        <v>0</v>
      </c>
      <c r="AD220" s="50">
        <f t="shared" si="23"/>
        <v>0</v>
      </c>
      <c r="AE220" s="50">
        <f t="shared" si="24"/>
        <v>0</v>
      </c>
      <c r="AF220" s="50">
        <f t="shared" si="25"/>
        <v>0</v>
      </c>
    </row>
    <row r="221" spans="1:32" x14ac:dyDescent="0.55000000000000004">
      <c r="A221" s="25" t="s">
        <v>386</v>
      </c>
      <c r="B221" s="26"/>
      <c r="C221" s="27"/>
      <c r="D221" s="27" t="s">
        <v>387</v>
      </c>
      <c r="E221" s="18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197"/>
      <c r="Y221" s="50"/>
      <c r="Z221" s="50"/>
      <c r="AA221" s="50">
        <f t="shared" si="20"/>
        <v>0</v>
      </c>
      <c r="AB221" s="50">
        <f t="shared" si="21"/>
        <v>0</v>
      </c>
      <c r="AC221" s="50">
        <f t="shared" si="22"/>
        <v>0</v>
      </c>
      <c r="AD221" s="50">
        <f t="shared" si="23"/>
        <v>0</v>
      </c>
      <c r="AE221" s="50">
        <f t="shared" si="24"/>
        <v>0</v>
      </c>
      <c r="AF221" s="50">
        <f t="shared" si="25"/>
        <v>0</v>
      </c>
    </row>
    <row r="222" spans="1:32" x14ac:dyDescent="0.55000000000000004">
      <c r="A222" s="25" t="s">
        <v>388</v>
      </c>
      <c r="B222" s="26"/>
      <c r="C222" s="27"/>
      <c r="D222" s="27" t="s">
        <v>389</v>
      </c>
      <c r="E222" s="18"/>
      <c r="F222" s="50"/>
      <c r="G222" s="50"/>
      <c r="H222" s="50"/>
      <c r="I222" s="50"/>
      <c r="J222" s="50"/>
      <c r="K222" s="50"/>
      <c r="L222" s="50"/>
      <c r="M222" s="50"/>
      <c r="N222" s="50"/>
      <c r="O222" s="139">
        <v>5000</v>
      </c>
      <c r="P222" s="50"/>
      <c r="Q222" s="50"/>
      <c r="R222" s="50"/>
      <c r="S222" s="50"/>
      <c r="T222" s="50">
        <v>5000</v>
      </c>
      <c r="U222" s="50"/>
      <c r="V222" s="50"/>
      <c r="W222" s="50"/>
      <c r="X222" s="197">
        <v>3000</v>
      </c>
      <c r="Y222" s="50"/>
      <c r="Z222" s="50"/>
      <c r="AA222" s="50">
        <f t="shared" si="20"/>
        <v>0</v>
      </c>
      <c r="AB222" s="50">
        <f t="shared" si="21"/>
        <v>5000</v>
      </c>
      <c r="AC222" s="50">
        <f t="shared" si="22"/>
        <v>0</v>
      </c>
      <c r="AD222" s="50">
        <f t="shared" si="23"/>
        <v>5000</v>
      </c>
      <c r="AE222" s="50">
        <f t="shared" si="24"/>
        <v>3000</v>
      </c>
      <c r="AF222" s="50">
        <f t="shared" si="25"/>
        <v>13000</v>
      </c>
    </row>
    <row r="223" spans="1:32" x14ac:dyDescent="0.55000000000000004">
      <c r="A223" s="25" t="s">
        <v>390</v>
      </c>
      <c r="B223" s="26"/>
      <c r="C223" s="27"/>
      <c r="D223" s="27" t="s">
        <v>391</v>
      </c>
      <c r="E223" s="18"/>
      <c r="F223" s="50"/>
      <c r="G223" s="50"/>
      <c r="H223" s="50"/>
      <c r="I223" s="50"/>
      <c r="J223" s="50"/>
      <c r="K223" s="50"/>
      <c r="L223" s="50"/>
      <c r="M223" s="50"/>
      <c r="N223" s="50"/>
      <c r="O223" s="139"/>
      <c r="P223" s="50"/>
      <c r="Q223" s="50"/>
      <c r="R223" s="50"/>
      <c r="S223" s="50"/>
      <c r="T223" s="50"/>
      <c r="U223" s="50"/>
      <c r="V223" s="50"/>
      <c r="W223" s="50"/>
      <c r="X223" s="197"/>
      <c r="Y223" s="50"/>
      <c r="Z223" s="50"/>
      <c r="AA223" s="50">
        <f t="shared" si="20"/>
        <v>0</v>
      </c>
      <c r="AB223" s="50">
        <f t="shared" si="21"/>
        <v>0</v>
      </c>
      <c r="AC223" s="50">
        <f t="shared" si="22"/>
        <v>0</v>
      </c>
      <c r="AD223" s="50">
        <f t="shared" si="23"/>
        <v>0</v>
      </c>
      <c r="AE223" s="50">
        <f t="shared" si="24"/>
        <v>0</v>
      </c>
      <c r="AF223" s="50">
        <f t="shared" si="25"/>
        <v>0</v>
      </c>
    </row>
    <row r="224" spans="1:32" x14ac:dyDescent="0.55000000000000004">
      <c r="A224" s="25" t="s">
        <v>392</v>
      </c>
      <c r="B224" s="26"/>
      <c r="C224" s="27"/>
      <c r="D224" s="27" t="s">
        <v>393</v>
      </c>
      <c r="E224" s="18"/>
      <c r="F224" s="50"/>
      <c r="G224" s="50"/>
      <c r="H224" s="50"/>
      <c r="I224" s="50"/>
      <c r="J224" s="50"/>
      <c r="K224" s="50"/>
      <c r="L224" s="50"/>
      <c r="M224" s="50"/>
      <c r="N224" s="50"/>
      <c r="O224" s="139"/>
      <c r="P224" s="50"/>
      <c r="Q224" s="50"/>
      <c r="R224" s="50"/>
      <c r="S224" s="50"/>
      <c r="T224" s="50"/>
      <c r="U224" s="50"/>
      <c r="V224" s="50"/>
      <c r="W224" s="50"/>
      <c r="X224" s="197"/>
      <c r="Y224" s="50"/>
      <c r="Z224" s="50"/>
      <c r="AA224" s="50">
        <f t="shared" si="20"/>
        <v>0</v>
      </c>
      <c r="AB224" s="50">
        <f t="shared" si="21"/>
        <v>0</v>
      </c>
      <c r="AC224" s="50">
        <f t="shared" si="22"/>
        <v>0</v>
      </c>
      <c r="AD224" s="50">
        <f t="shared" si="23"/>
        <v>0</v>
      </c>
      <c r="AE224" s="50">
        <f t="shared" si="24"/>
        <v>0</v>
      </c>
      <c r="AF224" s="50">
        <f t="shared" si="25"/>
        <v>0</v>
      </c>
    </row>
    <row r="225" spans="1:32" x14ac:dyDescent="0.55000000000000004">
      <c r="A225" s="25" t="s">
        <v>394</v>
      </c>
      <c r="B225" s="26"/>
      <c r="C225" s="27"/>
      <c r="D225" s="27" t="s">
        <v>395</v>
      </c>
      <c r="E225" s="18"/>
      <c r="F225" s="50"/>
      <c r="G225" s="50"/>
      <c r="H225" s="50"/>
      <c r="I225" s="50"/>
      <c r="J225" s="50"/>
      <c r="K225" s="50"/>
      <c r="L225" s="50"/>
      <c r="M225" s="50"/>
      <c r="N225" s="50"/>
      <c r="O225" s="139"/>
      <c r="P225" s="50"/>
      <c r="Q225" s="50"/>
      <c r="R225" s="50"/>
      <c r="S225" s="50"/>
      <c r="T225" s="50"/>
      <c r="U225" s="50"/>
      <c r="V225" s="50"/>
      <c r="W225" s="50"/>
      <c r="X225" s="197"/>
      <c r="Y225" s="50"/>
      <c r="Z225" s="50"/>
      <c r="AA225" s="50">
        <f t="shared" si="20"/>
        <v>0</v>
      </c>
      <c r="AB225" s="50">
        <f t="shared" si="21"/>
        <v>0</v>
      </c>
      <c r="AC225" s="50">
        <f t="shared" si="22"/>
        <v>0</v>
      </c>
      <c r="AD225" s="50">
        <f t="shared" si="23"/>
        <v>0</v>
      </c>
      <c r="AE225" s="50">
        <f t="shared" si="24"/>
        <v>0</v>
      </c>
      <c r="AF225" s="50">
        <f t="shared" si="25"/>
        <v>0</v>
      </c>
    </row>
    <row r="226" spans="1:32" x14ac:dyDescent="0.55000000000000004">
      <c r="A226" s="25" t="s">
        <v>396</v>
      </c>
      <c r="B226" s="26"/>
      <c r="C226" s="27"/>
      <c r="D226" s="27" t="s">
        <v>397</v>
      </c>
      <c r="E226" s="18"/>
      <c r="F226" s="50"/>
      <c r="G226" s="50"/>
      <c r="H226" s="50"/>
      <c r="I226" s="50"/>
      <c r="J226" s="50"/>
      <c r="K226" s="50">
        <v>30000</v>
      </c>
      <c r="L226" s="50"/>
      <c r="M226" s="50">
        <v>10000</v>
      </c>
      <c r="N226" s="50">
        <v>10000</v>
      </c>
      <c r="O226" s="139">
        <v>10000</v>
      </c>
      <c r="P226" s="50">
        <v>10000</v>
      </c>
      <c r="Q226" s="50">
        <v>20000</v>
      </c>
      <c r="R226" s="50">
        <v>10000</v>
      </c>
      <c r="S226" s="50">
        <v>30000</v>
      </c>
      <c r="T226" s="50"/>
      <c r="U226" s="50">
        <v>5000</v>
      </c>
      <c r="V226" s="50">
        <v>50000</v>
      </c>
      <c r="W226" s="50"/>
      <c r="X226" s="197">
        <v>10000</v>
      </c>
      <c r="Y226" s="50">
        <v>5000</v>
      </c>
      <c r="Z226" s="50">
        <v>60000</v>
      </c>
      <c r="AA226" s="50">
        <f t="shared" si="20"/>
        <v>40000</v>
      </c>
      <c r="AB226" s="50">
        <f t="shared" si="21"/>
        <v>50000</v>
      </c>
      <c r="AC226" s="50">
        <f t="shared" si="22"/>
        <v>10000</v>
      </c>
      <c r="AD226" s="50">
        <f t="shared" si="23"/>
        <v>85000</v>
      </c>
      <c r="AE226" s="50">
        <f t="shared" si="24"/>
        <v>75000</v>
      </c>
      <c r="AF226" s="50">
        <f t="shared" si="25"/>
        <v>260000</v>
      </c>
    </row>
    <row r="227" spans="1:32" x14ac:dyDescent="0.55000000000000004">
      <c r="A227" s="25"/>
      <c r="B227" s="28" t="s">
        <v>398</v>
      </c>
      <c r="C227" s="27"/>
      <c r="D227" s="27"/>
      <c r="E227" s="18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197"/>
      <c r="Y227" s="50"/>
      <c r="Z227" s="50"/>
      <c r="AA227" s="50"/>
      <c r="AB227" s="50"/>
      <c r="AC227" s="50"/>
      <c r="AD227" s="50"/>
      <c r="AE227" s="50"/>
      <c r="AF227" s="50"/>
    </row>
    <row r="228" spans="1:32" x14ac:dyDescent="0.55000000000000004">
      <c r="A228" s="25"/>
      <c r="B228" s="26"/>
      <c r="C228" s="21" t="s">
        <v>399</v>
      </c>
      <c r="D228" s="27"/>
      <c r="E228" s="18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197"/>
      <c r="Y228" s="50"/>
      <c r="Z228" s="50"/>
      <c r="AA228" s="50"/>
      <c r="AB228" s="50"/>
      <c r="AC228" s="50"/>
      <c r="AD228" s="50"/>
      <c r="AE228" s="50"/>
      <c r="AF228" s="50"/>
    </row>
    <row r="229" spans="1:32" x14ac:dyDescent="0.55000000000000004">
      <c r="A229" s="25" t="s">
        <v>400</v>
      </c>
      <c r="B229" s="26"/>
      <c r="C229" s="27"/>
      <c r="D229" s="27" t="s">
        <v>399</v>
      </c>
      <c r="E229" s="18"/>
      <c r="F229" s="50">
        <v>50000</v>
      </c>
      <c r="G229" s="50"/>
      <c r="H229" s="50"/>
      <c r="I229" s="50"/>
      <c r="J229" s="50"/>
      <c r="K229" s="50"/>
      <c r="L229" s="50"/>
      <c r="M229" s="50"/>
      <c r="N229" s="50">
        <v>80000</v>
      </c>
      <c r="O229" s="50"/>
      <c r="P229" s="50"/>
      <c r="Q229" s="50"/>
      <c r="R229" s="50"/>
      <c r="S229" s="50"/>
      <c r="T229" s="50"/>
      <c r="U229" s="50"/>
      <c r="V229" s="50"/>
      <c r="W229" s="50">
        <v>16000</v>
      </c>
      <c r="X229" s="197"/>
      <c r="Y229" s="50"/>
      <c r="Z229" s="50"/>
      <c r="AA229" s="50">
        <f t="shared" si="20"/>
        <v>50000</v>
      </c>
      <c r="AB229" s="50">
        <f t="shared" si="21"/>
        <v>80000</v>
      </c>
      <c r="AC229" s="50">
        <f t="shared" si="22"/>
        <v>0</v>
      </c>
      <c r="AD229" s="50">
        <f t="shared" si="23"/>
        <v>0</v>
      </c>
      <c r="AE229" s="50">
        <f t="shared" si="24"/>
        <v>16000</v>
      </c>
      <c r="AF229" s="50">
        <f t="shared" si="25"/>
        <v>146000</v>
      </c>
    </row>
    <row r="230" spans="1:32" x14ac:dyDescent="0.55000000000000004">
      <c r="A230" s="25"/>
      <c r="B230" s="26"/>
      <c r="C230" s="21" t="s">
        <v>401</v>
      </c>
      <c r="D230" s="27"/>
      <c r="E230" s="18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197"/>
      <c r="Y230" s="50"/>
      <c r="Z230" s="50"/>
      <c r="AA230" s="50"/>
      <c r="AB230" s="50"/>
      <c r="AC230" s="50"/>
      <c r="AD230" s="50"/>
      <c r="AE230" s="50"/>
      <c r="AF230" s="50"/>
    </row>
    <row r="231" spans="1:32" x14ac:dyDescent="0.55000000000000004">
      <c r="A231" s="25" t="s">
        <v>402</v>
      </c>
      <c r="B231" s="26"/>
      <c r="C231" s="27"/>
      <c r="D231" s="27" t="s">
        <v>403</v>
      </c>
      <c r="E231" s="18"/>
      <c r="F231" s="50">
        <v>50000</v>
      </c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>
        <v>20000</v>
      </c>
      <c r="T231" s="50"/>
      <c r="U231" s="50"/>
      <c r="V231" s="50"/>
      <c r="W231" s="50"/>
      <c r="X231" s="197"/>
      <c r="Y231" s="50"/>
      <c r="Z231" s="50"/>
      <c r="AA231" s="50">
        <f t="shared" si="20"/>
        <v>50000</v>
      </c>
      <c r="AB231" s="50">
        <f t="shared" si="21"/>
        <v>0</v>
      </c>
      <c r="AC231" s="50">
        <f t="shared" si="22"/>
        <v>0</v>
      </c>
      <c r="AD231" s="50">
        <f t="shared" si="23"/>
        <v>20000</v>
      </c>
      <c r="AE231" s="50">
        <f t="shared" si="24"/>
        <v>0</v>
      </c>
      <c r="AF231" s="50">
        <f t="shared" si="25"/>
        <v>70000</v>
      </c>
    </row>
    <row r="232" spans="1:32" x14ac:dyDescent="0.55000000000000004">
      <c r="A232" s="25" t="s">
        <v>404</v>
      </c>
      <c r="B232" s="26"/>
      <c r="C232" s="27"/>
      <c r="D232" s="27" t="s">
        <v>405</v>
      </c>
      <c r="E232" s="18"/>
      <c r="F232" s="50">
        <v>100000</v>
      </c>
      <c r="G232" s="50"/>
      <c r="H232" s="50"/>
      <c r="I232" s="50"/>
      <c r="J232" s="50"/>
      <c r="K232" s="50"/>
      <c r="L232" s="50"/>
      <c r="M232" s="50"/>
      <c r="N232" s="50">
        <v>170000</v>
      </c>
      <c r="O232" s="50"/>
      <c r="P232" s="50"/>
      <c r="Q232" s="50"/>
      <c r="R232" s="50"/>
      <c r="S232" s="50">
        <v>600000</v>
      </c>
      <c r="T232" s="50"/>
      <c r="U232" s="50"/>
      <c r="V232" s="50"/>
      <c r="W232" s="50">
        <v>70000</v>
      </c>
      <c r="X232" s="197"/>
      <c r="Y232" s="50"/>
      <c r="Z232" s="50"/>
      <c r="AA232" s="50">
        <f t="shared" si="20"/>
        <v>100000</v>
      </c>
      <c r="AB232" s="50">
        <f t="shared" si="21"/>
        <v>170000</v>
      </c>
      <c r="AC232" s="50">
        <f t="shared" si="22"/>
        <v>0</v>
      </c>
      <c r="AD232" s="50">
        <f t="shared" si="23"/>
        <v>600000</v>
      </c>
      <c r="AE232" s="50">
        <f t="shared" si="24"/>
        <v>70000</v>
      </c>
      <c r="AF232" s="50">
        <f t="shared" si="25"/>
        <v>940000</v>
      </c>
    </row>
    <row r="233" spans="1:32" x14ac:dyDescent="0.55000000000000004">
      <c r="A233" s="25" t="s">
        <v>406</v>
      </c>
      <c r="B233" s="26"/>
      <c r="C233" s="27"/>
      <c r="D233" s="27" t="s">
        <v>407</v>
      </c>
      <c r="E233" s="18"/>
      <c r="F233" s="50">
        <v>30000</v>
      </c>
      <c r="G233" s="50"/>
      <c r="H233" s="50"/>
      <c r="I233" s="50"/>
      <c r="J233" s="50"/>
      <c r="K233" s="50"/>
      <c r="L233" s="50"/>
      <c r="M233" s="50"/>
      <c r="N233" s="50">
        <v>50000</v>
      </c>
      <c r="O233" s="50"/>
      <c r="P233" s="50"/>
      <c r="Q233" s="50"/>
      <c r="R233" s="50"/>
      <c r="S233" s="50"/>
      <c r="T233" s="50"/>
      <c r="U233" s="50"/>
      <c r="V233" s="50"/>
      <c r="W233" s="50"/>
      <c r="X233" s="197"/>
      <c r="Y233" s="50"/>
      <c r="Z233" s="50"/>
      <c r="AA233" s="50">
        <f t="shared" si="20"/>
        <v>30000</v>
      </c>
      <c r="AB233" s="50">
        <f t="shared" si="21"/>
        <v>50000</v>
      </c>
      <c r="AC233" s="50">
        <f t="shared" si="22"/>
        <v>0</v>
      </c>
      <c r="AD233" s="50">
        <f t="shared" si="23"/>
        <v>0</v>
      </c>
      <c r="AE233" s="50">
        <f t="shared" si="24"/>
        <v>0</v>
      </c>
      <c r="AF233" s="50">
        <f t="shared" si="25"/>
        <v>80000</v>
      </c>
    </row>
    <row r="234" spans="1:32" x14ac:dyDescent="0.55000000000000004">
      <c r="A234" s="37" t="s">
        <v>408</v>
      </c>
      <c r="B234" s="41"/>
      <c r="C234" s="38"/>
      <c r="D234" s="38" t="s">
        <v>409</v>
      </c>
      <c r="E234" s="39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>
        <f t="shared" si="20"/>
        <v>0</v>
      </c>
      <c r="AB234" s="50">
        <f t="shared" si="21"/>
        <v>0</v>
      </c>
      <c r="AC234" s="50">
        <f t="shared" si="22"/>
        <v>0</v>
      </c>
      <c r="AD234" s="50">
        <f t="shared" si="23"/>
        <v>0</v>
      </c>
      <c r="AE234" s="50">
        <f t="shared" si="24"/>
        <v>0</v>
      </c>
      <c r="AF234" s="50">
        <f t="shared" si="25"/>
        <v>0</v>
      </c>
    </row>
    <row r="235" spans="1:32" x14ac:dyDescent="0.55000000000000004">
      <c r="A235" s="37" t="s">
        <v>410</v>
      </c>
      <c r="B235" s="41"/>
      <c r="C235" s="38"/>
      <c r="D235" s="38" t="s">
        <v>411</v>
      </c>
      <c r="E235" s="39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>
        <f t="shared" si="20"/>
        <v>0</v>
      </c>
      <c r="AB235" s="50">
        <f t="shared" si="21"/>
        <v>0</v>
      </c>
      <c r="AC235" s="50">
        <f t="shared" si="22"/>
        <v>0</v>
      </c>
      <c r="AD235" s="50">
        <f t="shared" si="23"/>
        <v>0</v>
      </c>
      <c r="AE235" s="50">
        <f t="shared" si="24"/>
        <v>0</v>
      </c>
      <c r="AF235" s="50">
        <f t="shared" si="25"/>
        <v>0</v>
      </c>
    </row>
    <row r="236" spans="1:32" x14ac:dyDescent="0.55000000000000004">
      <c r="A236" s="30"/>
      <c r="B236" s="34"/>
      <c r="C236" s="32" t="s">
        <v>412</v>
      </c>
      <c r="D236" s="33"/>
      <c r="E236" s="29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</row>
    <row r="237" spans="1:32" x14ac:dyDescent="0.55000000000000004">
      <c r="A237" s="25" t="s">
        <v>413</v>
      </c>
      <c r="B237" s="26"/>
      <c r="C237" s="27"/>
      <c r="D237" s="27" t="s">
        <v>414</v>
      </c>
      <c r="E237" s="18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>
        <f t="shared" si="20"/>
        <v>0</v>
      </c>
      <c r="AB237" s="50">
        <f t="shared" si="21"/>
        <v>0</v>
      </c>
      <c r="AC237" s="50">
        <f t="shared" si="22"/>
        <v>0</v>
      </c>
      <c r="AD237" s="50">
        <f t="shared" si="23"/>
        <v>0</v>
      </c>
      <c r="AE237" s="50">
        <f t="shared" si="24"/>
        <v>0</v>
      </c>
      <c r="AF237" s="50">
        <f t="shared" si="25"/>
        <v>0</v>
      </c>
    </row>
    <row r="238" spans="1:32" x14ac:dyDescent="0.55000000000000004">
      <c r="A238" s="37" t="s">
        <v>415</v>
      </c>
      <c r="B238" s="41"/>
      <c r="C238" s="38"/>
      <c r="D238" s="38" t="s">
        <v>416</v>
      </c>
      <c r="E238" s="39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>
        <f t="shared" si="20"/>
        <v>0</v>
      </c>
      <c r="AB238" s="50">
        <f t="shared" si="21"/>
        <v>0</v>
      </c>
      <c r="AC238" s="50">
        <f t="shared" si="22"/>
        <v>0</v>
      </c>
      <c r="AD238" s="50">
        <f t="shared" si="23"/>
        <v>0</v>
      </c>
      <c r="AE238" s="50">
        <f t="shared" si="24"/>
        <v>0</v>
      </c>
      <c r="AF238" s="50">
        <f t="shared" si="25"/>
        <v>0</v>
      </c>
    </row>
    <row r="239" spans="1:32" x14ac:dyDescent="0.55000000000000004">
      <c r="A239" s="25" t="s">
        <v>417</v>
      </c>
      <c r="B239" s="26"/>
      <c r="C239" s="27"/>
      <c r="D239" s="27" t="s">
        <v>418</v>
      </c>
      <c r="E239" s="18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>
        <f t="shared" si="20"/>
        <v>0</v>
      </c>
      <c r="AB239" s="50">
        <f t="shared" si="21"/>
        <v>0</v>
      </c>
      <c r="AC239" s="50">
        <f t="shared" si="22"/>
        <v>0</v>
      </c>
      <c r="AD239" s="50">
        <f t="shared" si="23"/>
        <v>0</v>
      </c>
      <c r="AE239" s="50">
        <f t="shared" si="24"/>
        <v>0</v>
      </c>
      <c r="AF239" s="50">
        <f t="shared" si="25"/>
        <v>0</v>
      </c>
    </row>
    <row r="240" spans="1:32" x14ac:dyDescent="0.55000000000000004">
      <c r="A240" s="25" t="s">
        <v>419</v>
      </c>
      <c r="B240" s="26"/>
      <c r="C240" s="27"/>
      <c r="D240" s="27" t="s">
        <v>420</v>
      </c>
      <c r="E240" s="18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>
        <f t="shared" si="20"/>
        <v>0</v>
      </c>
      <c r="AB240" s="50">
        <f t="shared" si="21"/>
        <v>0</v>
      </c>
      <c r="AC240" s="50">
        <f t="shared" si="22"/>
        <v>0</v>
      </c>
      <c r="AD240" s="50">
        <f t="shared" si="23"/>
        <v>0</v>
      </c>
      <c r="AE240" s="50">
        <f t="shared" si="24"/>
        <v>0</v>
      </c>
      <c r="AF240" s="50">
        <f t="shared" si="25"/>
        <v>0</v>
      </c>
    </row>
    <row r="241" spans="1:32" x14ac:dyDescent="0.55000000000000004">
      <c r="A241" s="25"/>
      <c r="B241" s="26"/>
      <c r="C241" s="21" t="s">
        <v>421</v>
      </c>
      <c r="D241" s="27"/>
      <c r="E241" s="18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</row>
    <row r="242" spans="1:32" x14ac:dyDescent="0.55000000000000004">
      <c r="A242" s="25" t="s">
        <v>422</v>
      </c>
      <c r="B242" s="26"/>
      <c r="C242" s="27"/>
      <c r="D242" s="27" t="s">
        <v>423</v>
      </c>
      <c r="E242" s="18"/>
      <c r="F242" s="50">
        <v>28000000</v>
      </c>
      <c r="G242" s="50"/>
      <c r="H242" s="50"/>
      <c r="I242" s="50"/>
      <c r="J242" s="50"/>
      <c r="K242" s="50"/>
      <c r="L242" s="50"/>
      <c r="M242" s="50"/>
      <c r="N242" s="50">
        <v>22000000</v>
      </c>
      <c r="O242" s="50"/>
      <c r="P242" s="50"/>
      <c r="Q242" s="50"/>
      <c r="R242" s="50"/>
      <c r="S242" s="50">
        <v>13000000</v>
      </c>
      <c r="T242" s="50"/>
      <c r="U242" s="50"/>
      <c r="V242" s="50"/>
      <c r="W242" s="50">
        <v>7834000</v>
      </c>
      <c r="X242" s="50"/>
      <c r="Y242" s="50"/>
      <c r="Z242" s="50"/>
      <c r="AA242" s="50">
        <f t="shared" si="20"/>
        <v>28000000</v>
      </c>
      <c r="AB242" s="50">
        <f t="shared" si="21"/>
        <v>22000000</v>
      </c>
      <c r="AC242" s="50">
        <f t="shared" si="22"/>
        <v>0</v>
      </c>
      <c r="AD242" s="50">
        <f t="shared" si="23"/>
        <v>13000000</v>
      </c>
      <c r="AE242" s="50">
        <f t="shared" si="24"/>
        <v>7834000</v>
      </c>
      <c r="AF242" s="50">
        <f t="shared" si="25"/>
        <v>70834000</v>
      </c>
    </row>
    <row r="243" spans="1:32" x14ac:dyDescent="0.55000000000000004">
      <c r="A243" s="25" t="s">
        <v>424</v>
      </c>
      <c r="B243" s="26"/>
      <c r="C243" s="27"/>
      <c r="D243" s="27" t="s">
        <v>425</v>
      </c>
      <c r="E243" s="18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>
        <v>10000</v>
      </c>
      <c r="T243" s="50"/>
      <c r="U243" s="50"/>
      <c r="V243" s="50"/>
      <c r="W243" s="50"/>
      <c r="X243" s="50"/>
      <c r="Y243" s="50"/>
      <c r="Z243" s="50"/>
      <c r="AA243" s="50">
        <f t="shared" si="20"/>
        <v>0</v>
      </c>
      <c r="AB243" s="50">
        <f t="shared" si="21"/>
        <v>0</v>
      </c>
      <c r="AC243" s="50">
        <f t="shared" si="22"/>
        <v>0</v>
      </c>
      <c r="AD243" s="50">
        <f t="shared" si="23"/>
        <v>10000</v>
      </c>
      <c r="AE243" s="50">
        <f t="shared" si="24"/>
        <v>0</v>
      </c>
      <c r="AF243" s="50">
        <f t="shared" si="25"/>
        <v>10000</v>
      </c>
    </row>
    <row r="244" spans="1:32" x14ac:dyDescent="0.55000000000000004">
      <c r="A244" s="25" t="s">
        <v>426</v>
      </c>
      <c r="B244" s="26"/>
      <c r="C244" s="27"/>
      <c r="D244" s="27" t="s">
        <v>427</v>
      </c>
      <c r="E244" s="18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>
        <f t="shared" si="20"/>
        <v>0</v>
      </c>
      <c r="AB244" s="50">
        <f t="shared" si="21"/>
        <v>0</v>
      </c>
      <c r="AC244" s="50">
        <f t="shared" si="22"/>
        <v>0</v>
      </c>
      <c r="AD244" s="50">
        <f t="shared" si="23"/>
        <v>0</v>
      </c>
      <c r="AE244" s="50">
        <f t="shared" si="24"/>
        <v>0</v>
      </c>
      <c r="AF244" s="50">
        <f t="shared" si="25"/>
        <v>0</v>
      </c>
    </row>
    <row r="245" spans="1:32" x14ac:dyDescent="0.55000000000000004">
      <c r="A245" s="25" t="s">
        <v>428</v>
      </c>
      <c r="B245" s="26"/>
      <c r="C245" s="27"/>
      <c r="D245" s="27" t="s">
        <v>429</v>
      </c>
      <c r="E245" s="18"/>
      <c r="F245" s="50">
        <v>1500000</v>
      </c>
      <c r="G245" s="50"/>
      <c r="H245" s="50"/>
      <c r="I245" s="50"/>
      <c r="J245" s="50"/>
      <c r="K245" s="50"/>
      <c r="L245" s="50"/>
      <c r="M245" s="50"/>
      <c r="N245" s="50">
        <v>1500000</v>
      </c>
      <c r="O245" s="50"/>
      <c r="P245" s="50"/>
      <c r="Q245" s="50"/>
      <c r="R245" s="50"/>
      <c r="S245" s="50">
        <v>1000000</v>
      </c>
      <c r="T245" s="50"/>
      <c r="U245" s="50"/>
      <c r="V245" s="50"/>
      <c r="W245" s="50">
        <v>400000</v>
      </c>
      <c r="X245" s="50"/>
      <c r="Y245" s="50"/>
      <c r="Z245" s="50"/>
      <c r="AA245" s="50">
        <f t="shared" si="20"/>
        <v>1500000</v>
      </c>
      <c r="AB245" s="50">
        <f t="shared" si="21"/>
        <v>1500000</v>
      </c>
      <c r="AC245" s="50">
        <f t="shared" si="22"/>
        <v>0</v>
      </c>
      <c r="AD245" s="50">
        <f t="shared" si="23"/>
        <v>1000000</v>
      </c>
      <c r="AE245" s="50">
        <f t="shared" si="24"/>
        <v>400000</v>
      </c>
      <c r="AF245" s="50">
        <f t="shared" si="25"/>
        <v>4400000</v>
      </c>
    </row>
    <row r="246" spans="1:32" x14ac:dyDescent="0.55000000000000004">
      <c r="A246" s="25" t="s">
        <v>430</v>
      </c>
      <c r="B246" s="26"/>
      <c r="C246" s="27"/>
      <c r="D246" s="27" t="s">
        <v>431</v>
      </c>
      <c r="E246" s="18"/>
      <c r="F246" s="50">
        <v>1000000</v>
      </c>
      <c r="G246" s="50"/>
      <c r="H246" s="50"/>
      <c r="I246" s="50"/>
      <c r="J246" s="50"/>
      <c r="K246" s="50"/>
      <c r="L246" s="50"/>
      <c r="M246" s="50"/>
      <c r="N246" s="50">
        <v>1800000</v>
      </c>
      <c r="O246" s="50"/>
      <c r="P246" s="50"/>
      <c r="Q246" s="50"/>
      <c r="R246" s="50"/>
      <c r="S246" s="50">
        <v>900000</v>
      </c>
      <c r="T246" s="50"/>
      <c r="U246" s="50"/>
      <c r="V246" s="50"/>
      <c r="W246" s="50">
        <v>380000</v>
      </c>
      <c r="X246" s="50"/>
      <c r="Y246" s="50"/>
      <c r="Z246" s="50"/>
      <c r="AA246" s="50">
        <f t="shared" si="20"/>
        <v>1000000</v>
      </c>
      <c r="AB246" s="50">
        <f t="shared" si="21"/>
        <v>1800000</v>
      </c>
      <c r="AC246" s="50">
        <f t="shared" si="22"/>
        <v>0</v>
      </c>
      <c r="AD246" s="50">
        <f t="shared" si="23"/>
        <v>900000</v>
      </c>
      <c r="AE246" s="50">
        <f t="shared" si="24"/>
        <v>380000</v>
      </c>
      <c r="AF246" s="50">
        <f t="shared" si="25"/>
        <v>4080000</v>
      </c>
    </row>
    <row r="247" spans="1:32" x14ac:dyDescent="0.55000000000000004">
      <c r="A247" s="30"/>
      <c r="B247" s="34"/>
      <c r="C247" s="32" t="s">
        <v>432</v>
      </c>
      <c r="D247" s="33"/>
      <c r="E247" s="29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</row>
    <row r="248" spans="1:32" x14ac:dyDescent="0.55000000000000004">
      <c r="A248" s="25" t="s">
        <v>433</v>
      </c>
      <c r="B248" s="26"/>
      <c r="C248" s="27"/>
      <c r="D248" s="27" t="s">
        <v>434</v>
      </c>
      <c r="E248" s="18"/>
      <c r="F248" s="50">
        <v>180000</v>
      </c>
      <c r="G248" s="50"/>
      <c r="H248" s="50"/>
      <c r="I248" s="50"/>
      <c r="J248" s="50"/>
      <c r="K248" s="50"/>
      <c r="L248" s="50"/>
      <c r="M248" s="50"/>
      <c r="N248" s="50">
        <v>90000</v>
      </c>
      <c r="O248" s="50"/>
      <c r="P248" s="50"/>
      <c r="Q248" s="50"/>
      <c r="R248" s="50"/>
      <c r="S248" s="50">
        <v>62000</v>
      </c>
      <c r="T248" s="50"/>
      <c r="U248" s="50"/>
      <c r="V248" s="50"/>
      <c r="W248" s="50">
        <v>50000</v>
      </c>
      <c r="X248" s="50"/>
      <c r="Y248" s="50"/>
      <c r="Z248" s="50"/>
      <c r="AA248" s="50">
        <f t="shared" si="20"/>
        <v>180000</v>
      </c>
      <c r="AB248" s="50">
        <f t="shared" si="21"/>
        <v>90000</v>
      </c>
      <c r="AC248" s="50">
        <f t="shared" si="22"/>
        <v>0</v>
      </c>
      <c r="AD248" s="50">
        <f t="shared" si="23"/>
        <v>62000</v>
      </c>
      <c r="AE248" s="50">
        <f t="shared" si="24"/>
        <v>50000</v>
      </c>
      <c r="AF248" s="50">
        <f t="shared" si="25"/>
        <v>382000</v>
      </c>
    </row>
    <row r="249" spans="1:32" ht="23.25" customHeight="1" x14ac:dyDescent="0.55000000000000004">
      <c r="A249" s="25" t="s">
        <v>435</v>
      </c>
      <c r="B249" s="26"/>
      <c r="C249" s="27"/>
      <c r="D249" s="27" t="s">
        <v>436</v>
      </c>
      <c r="E249" s="18"/>
      <c r="F249" s="50">
        <v>3000</v>
      </c>
      <c r="G249" s="50"/>
      <c r="H249" s="50"/>
      <c r="I249" s="50"/>
      <c r="J249" s="50"/>
      <c r="K249" s="50"/>
      <c r="L249" s="50"/>
      <c r="M249" s="50"/>
      <c r="N249" s="50">
        <v>4000</v>
      </c>
      <c r="O249" s="50"/>
      <c r="P249" s="50"/>
      <c r="Q249" s="50"/>
      <c r="R249" s="50"/>
      <c r="S249" s="50">
        <v>2000</v>
      </c>
      <c r="T249" s="50"/>
      <c r="U249" s="50"/>
      <c r="V249" s="50"/>
      <c r="W249" s="50">
        <v>2000</v>
      </c>
      <c r="X249" s="50"/>
      <c r="Y249" s="50"/>
      <c r="Z249" s="50"/>
      <c r="AA249" s="50">
        <f t="shared" si="20"/>
        <v>3000</v>
      </c>
      <c r="AB249" s="50">
        <f t="shared" si="21"/>
        <v>4000</v>
      </c>
      <c r="AC249" s="50">
        <f t="shared" si="22"/>
        <v>0</v>
      </c>
      <c r="AD249" s="50">
        <f t="shared" si="23"/>
        <v>2000</v>
      </c>
      <c r="AE249" s="50">
        <f t="shared" si="24"/>
        <v>2000</v>
      </c>
      <c r="AF249" s="50">
        <f t="shared" si="25"/>
        <v>11000</v>
      </c>
    </row>
    <row r="250" spans="1:32" ht="23.25" customHeight="1" x14ac:dyDescent="0.55000000000000004">
      <c r="A250" s="25" t="s">
        <v>437</v>
      </c>
      <c r="B250" s="26"/>
      <c r="C250" s="27"/>
      <c r="D250" s="27" t="s">
        <v>438</v>
      </c>
      <c r="E250" s="18"/>
      <c r="F250" s="50">
        <v>60000</v>
      </c>
      <c r="G250" s="50"/>
      <c r="H250" s="50"/>
      <c r="I250" s="50"/>
      <c r="J250" s="50"/>
      <c r="K250" s="50"/>
      <c r="L250" s="50"/>
      <c r="M250" s="50"/>
      <c r="N250" s="50">
        <v>40000</v>
      </c>
      <c r="O250" s="50"/>
      <c r="P250" s="50"/>
      <c r="Q250" s="50"/>
      <c r="R250" s="50"/>
      <c r="S250" s="50">
        <v>35000</v>
      </c>
      <c r="T250" s="50"/>
      <c r="U250" s="50"/>
      <c r="V250" s="50"/>
      <c r="W250" s="50">
        <v>250000</v>
      </c>
      <c r="X250" s="50"/>
      <c r="Y250" s="50"/>
      <c r="Z250" s="50"/>
      <c r="AA250" s="50">
        <f t="shared" si="20"/>
        <v>60000</v>
      </c>
      <c r="AB250" s="50">
        <f t="shared" si="21"/>
        <v>40000</v>
      </c>
      <c r="AC250" s="50">
        <f t="shared" si="22"/>
        <v>0</v>
      </c>
      <c r="AD250" s="50">
        <f t="shared" si="23"/>
        <v>35000</v>
      </c>
      <c r="AE250" s="50">
        <f t="shared" si="24"/>
        <v>250000</v>
      </c>
      <c r="AF250" s="50">
        <f t="shared" si="25"/>
        <v>385000</v>
      </c>
    </row>
    <row r="251" spans="1:32" ht="23.25" customHeight="1" x14ac:dyDescent="0.55000000000000004">
      <c r="A251" s="25" t="s">
        <v>439</v>
      </c>
      <c r="B251" s="26"/>
      <c r="C251" s="27"/>
      <c r="D251" s="27" t="s">
        <v>440</v>
      </c>
      <c r="E251" s="18"/>
      <c r="F251" s="50">
        <v>400000</v>
      </c>
      <c r="G251" s="50"/>
      <c r="H251" s="50"/>
      <c r="I251" s="50"/>
      <c r="J251" s="50"/>
      <c r="K251" s="50"/>
      <c r="L251" s="50"/>
      <c r="M251" s="50"/>
      <c r="N251" s="50">
        <v>250000</v>
      </c>
      <c r="O251" s="50"/>
      <c r="P251" s="50"/>
      <c r="Q251" s="50"/>
      <c r="R251" s="50"/>
      <c r="S251" s="50">
        <v>180000</v>
      </c>
      <c r="T251" s="50"/>
      <c r="U251" s="50"/>
      <c r="V251" s="50"/>
      <c r="W251" s="50"/>
      <c r="X251" s="50"/>
      <c r="Y251" s="50"/>
      <c r="Z251" s="50"/>
      <c r="AA251" s="50">
        <f t="shared" si="20"/>
        <v>400000</v>
      </c>
      <c r="AB251" s="50">
        <f t="shared" si="21"/>
        <v>250000</v>
      </c>
      <c r="AC251" s="50">
        <f t="shared" si="22"/>
        <v>0</v>
      </c>
      <c r="AD251" s="50">
        <f t="shared" si="23"/>
        <v>180000</v>
      </c>
      <c r="AE251" s="50">
        <f t="shared" si="24"/>
        <v>0</v>
      </c>
      <c r="AF251" s="50">
        <f t="shared" si="25"/>
        <v>830000</v>
      </c>
    </row>
    <row r="252" spans="1:32" x14ac:dyDescent="0.55000000000000004">
      <c r="A252" s="25" t="s">
        <v>441</v>
      </c>
      <c r="B252" s="26"/>
      <c r="C252" s="27"/>
      <c r="D252" s="27" t="s">
        <v>442</v>
      </c>
      <c r="E252" s="18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>
        <f t="shared" si="20"/>
        <v>0</v>
      </c>
      <c r="AB252" s="50">
        <f t="shared" si="21"/>
        <v>0</v>
      </c>
      <c r="AC252" s="50">
        <f t="shared" si="22"/>
        <v>0</v>
      </c>
      <c r="AD252" s="50">
        <f t="shared" si="23"/>
        <v>0</v>
      </c>
      <c r="AE252" s="50">
        <f t="shared" si="24"/>
        <v>0</v>
      </c>
      <c r="AF252" s="50">
        <f t="shared" si="25"/>
        <v>0</v>
      </c>
    </row>
    <row r="253" spans="1:32" x14ac:dyDescent="0.55000000000000004">
      <c r="A253" s="25" t="s">
        <v>443</v>
      </c>
      <c r="B253" s="26"/>
      <c r="C253" s="27"/>
      <c r="D253" s="27" t="s">
        <v>444</v>
      </c>
      <c r="E253" s="18"/>
      <c r="F253" s="50">
        <v>80000</v>
      </c>
      <c r="G253" s="50"/>
      <c r="H253" s="50"/>
      <c r="I253" s="50"/>
      <c r="J253" s="50"/>
      <c r="K253" s="50"/>
      <c r="L253" s="50"/>
      <c r="M253" s="50"/>
      <c r="N253" s="50">
        <v>80000</v>
      </c>
      <c r="O253" s="50"/>
      <c r="P253" s="50"/>
      <c r="Q253" s="50"/>
      <c r="R253" s="50"/>
      <c r="S253" s="50">
        <v>40000</v>
      </c>
      <c r="T253" s="50"/>
      <c r="U253" s="50"/>
      <c r="V253" s="50"/>
      <c r="W253" s="50">
        <v>50000</v>
      </c>
      <c r="X253" s="50"/>
      <c r="Y253" s="50"/>
      <c r="Z253" s="50"/>
      <c r="AA253" s="50">
        <f t="shared" si="20"/>
        <v>80000</v>
      </c>
      <c r="AB253" s="50">
        <f t="shared" si="21"/>
        <v>80000</v>
      </c>
      <c r="AC253" s="50">
        <f t="shared" si="22"/>
        <v>0</v>
      </c>
      <c r="AD253" s="50">
        <f t="shared" si="23"/>
        <v>40000</v>
      </c>
      <c r="AE253" s="50">
        <f t="shared" si="24"/>
        <v>50000</v>
      </c>
      <c r="AF253" s="50">
        <f t="shared" si="25"/>
        <v>250000</v>
      </c>
    </row>
    <row r="254" spans="1:32" x14ac:dyDescent="0.55000000000000004">
      <c r="A254" s="25" t="s">
        <v>445</v>
      </c>
      <c r="B254" s="26"/>
      <c r="C254" s="27"/>
      <c r="D254" s="27" t="s">
        <v>446</v>
      </c>
      <c r="E254" s="18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>
        <f t="shared" si="20"/>
        <v>0</v>
      </c>
      <c r="AB254" s="50">
        <f t="shared" si="21"/>
        <v>0</v>
      </c>
      <c r="AC254" s="50">
        <f t="shared" si="22"/>
        <v>0</v>
      </c>
      <c r="AD254" s="50">
        <f t="shared" si="23"/>
        <v>0</v>
      </c>
      <c r="AE254" s="50">
        <f t="shared" si="24"/>
        <v>0</v>
      </c>
      <c r="AF254" s="50">
        <f t="shared" si="25"/>
        <v>0</v>
      </c>
    </row>
    <row r="255" spans="1:32" x14ac:dyDescent="0.55000000000000004">
      <c r="A255" s="25" t="s">
        <v>447</v>
      </c>
      <c r="B255" s="26"/>
      <c r="C255" s="27"/>
      <c r="D255" s="27" t="s">
        <v>448</v>
      </c>
      <c r="E255" s="18"/>
      <c r="F255" s="50">
        <v>6000</v>
      </c>
      <c r="G255" s="50"/>
      <c r="H255" s="50"/>
      <c r="I255" s="50"/>
      <c r="J255" s="50"/>
      <c r="K255" s="50"/>
      <c r="L255" s="50"/>
      <c r="M255" s="50"/>
      <c r="N255" s="50">
        <v>5000</v>
      </c>
      <c r="O255" s="50"/>
      <c r="P255" s="50"/>
      <c r="Q255" s="50"/>
      <c r="R255" s="50"/>
      <c r="S255" s="50"/>
      <c r="T255" s="50"/>
      <c r="U255" s="50"/>
      <c r="V255" s="50"/>
      <c r="W255" s="50">
        <v>5000</v>
      </c>
      <c r="X255" s="50"/>
      <c r="Y255" s="50"/>
      <c r="Z255" s="50"/>
      <c r="AA255" s="50">
        <f t="shared" si="20"/>
        <v>6000</v>
      </c>
      <c r="AB255" s="50">
        <f t="shared" si="21"/>
        <v>5000</v>
      </c>
      <c r="AC255" s="50">
        <f t="shared" si="22"/>
        <v>0</v>
      </c>
      <c r="AD255" s="50">
        <f t="shared" si="23"/>
        <v>0</v>
      </c>
      <c r="AE255" s="50">
        <f t="shared" si="24"/>
        <v>5000</v>
      </c>
      <c r="AF255" s="50">
        <f t="shared" si="25"/>
        <v>16000</v>
      </c>
    </row>
    <row r="256" spans="1:32" x14ac:dyDescent="0.55000000000000004">
      <c r="A256" s="25" t="s">
        <v>449</v>
      </c>
      <c r="B256" s="26"/>
      <c r="C256" s="27"/>
      <c r="D256" s="27" t="s">
        <v>450</v>
      </c>
      <c r="E256" s="18"/>
      <c r="F256" s="50">
        <v>130000</v>
      </c>
      <c r="G256" s="50"/>
      <c r="H256" s="50"/>
      <c r="I256" s="50"/>
      <c r="J256" s="50"/>
      <c r="K256" s="50"/>
      <c r="L256" s="50"/>
      <c r="M256" s="50"/>
      <c r="N256" s="50">
        <v>26000</v>
      </c>
      <c r="O256" s="50"/>
      <c r="P256" s="50"/>
      <c r="Q256" s="50"/>
      <c r="R256" s="50"/>
      <c r="S256" s="50">
        <v>26000</v>
      </c>
      <c r="T256" s="50"/>
      <c r="U256" s="50"/>
      <c r="V256" s="50"/>
      <c r="W256" s="50">
        <v>30000</v>
      </c>
      <c r="X256" s="50"/>
      <c r="Y256" s="50"/>
      <c r="Z256" s="50"/>
      <c r="AA256" s="50">
        <f t="shared" si="20"/>
        <v>130000</v>
      </c>
      <c r="AB256" s="50">
        <f t="shared" si="21"/>
        <v>26000</v>
      </c>
      <c r="AC256" s="50">
        <f t="shared" si="22"/>
        <v>0</v>
      </c>
      <c r="AD256" s="50">
        <f t="shared" si="23"/>
        <v>26000</v>
      </c>
      <c r="AE256" s="50">
        <f t="shared" si="24"/>
        <v>30000</v>
      </c>
      <c r="AF256" s="50">
        <f t="shared" si="25"/>
        <v>212000</v>
      </c>
    </row>
    <row r="257" spans="1:32" x14ac:dyDescent="0.55000000000000004">
      <c r="A257" s="25" t="s">
        <v>451</v>
      </c>
      <c r="B257" s="26"/>
      <c r="C257" s="27"/>
      <c r="D257" s="27" t="s">
        <v>452</v>
      </c>
      <c r="E257" s="18"/>
      <c r="F257" s="50"/>
      <c r="G257" s="50"/>
      <c r="H257" s="50"/>
      <c r="I257" s="50"/>
      <c r="J257" s="50"/>
      <c r="K257" s="50"/>
      <c r="L257" s="50"/>
      <c r="M257" s="50"/>
      <c r="N257" s="50">
        <v>10000</v>
      </c>
      <c r="O257" s="50"/>
      <c r="P257" s="50"/>
      <c r="Q257" s="50"/>
      <c r="R257" s="50"/>
      <c r="S257" s="50">
        <v>40000</v>
      </c>
      <c r="T257" s="50"/>
      <c r="U257" s="50"/>
      <c r="V257" s="50"/>
      <c r="W257" s="50">
        <v>200000</v>
      </c>
      <c r="X257" s="50"/>
      <c r="Y257" s="50"/>
      <c r="Z257" s="50"/>
      <c r="AA257" s="50">
        <f t="shared" si="20"/>
        <v>0</v>
      </c>
      <c r="AB257" s="50">
        <f t="shared" si="21"/>
        <v>10000</v>
      </c>
      <c r="AC257" s="50">
        <f t="shared" si="22"/>
        <v>0</v>
      </c>
      <c r="AD257" s="50">
        <f t="shared" si="23"/>
        <v>40000</v>
      </c>
      <c r="AE257" s="50">
        <f t="shared" si="24"/>
        <v>200000</v>
      </c>
      <c r="AF257" s="50">
        <f t="shared" si="25"/>
        <v>250000</v>
      </c>
    </row>
    <row r="258" spans="1:32" x14ac:dyDescent="0.55000000000000004">
      <c r="A258" s="25" t="s">
        <v>453</v>
      </c>
      <c r="B258" s="26"/>
      <c r="C258" s="27"/>
      <c r="D258" s="27" t="s">
        <v>454</v>
      </c>
      <c r="E258" s="18"/>
      <c r="F258" s="50">
        <v>1000000</v>
      </c>
      <c r="G258" s="50"/>
      <c r="H258" s="50"/>
      <c r="I258" s="50"/>
      <c r="J258" s="50"/>
      <c r="K258" s="50"/>
      <c r="L258" s="50"/>
      <c r="M258" s="50"/>
      <c r="N258" s="50">
        <v>150000</v>
      </c>
      <c r="O258" s="50"/>
      <c r="P258" s="50"/>
      <c r="Q258" s="50"/>
      <c r="R258" s="50"/>
      <c r="S258" s="50">
        <v>850000</v>
      </c>
      <c r="T258" s="50"/>
      <c r="U258" s="50"/>
      <c r="V258" s="50"/>
      <c r="W258" s="50">
        <v>100000</v>
      </c>
      <c r="X258" s="50"/>
      <c r="Y258" s="50"/>
      <c r="Z258" s="50"/>
      <c r="AA258" s="50">
        <f t="shared" si="20"/>
        <v>1000000</v>
      </c>
      <c r="AB258" s="50">
        <f t="shared" si="21"/>
        <v>150000</v>
      </c>
      <c r="AC258" s="50">
        <f t="shared" si="22"/>
        <v>0</v>
      </c>
      <c r="AD258" s="50">
        <f t="shared" si="23"/>
        <v>850000</v>
      </c>
      <c r="AE258" s="50">
        <f t="shared" si="24"/>
        <v>100000</v>
      </c>
      <c r="AF258" s="50">
        <f t="shared" si="25"/>
        <v>2100000</v>
      </c>
    </row>
    <row r="259" spans="1:32" x14ac:dyDescent="0.55000000000000004">
      <c r="A259" s="30"/>
      <c r="B259" s="34"/>
      <c r="C259" s="32" t="s">
        <v>455</v>
      </c>
      <c r="D259" s="33"/>
      <c r="E259" s="29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</row>
    <row r="260" spans="1:32" x14ac:dyDescent="0.55000000000000004">
      <c r="A260" s="25" t="s">
        <v>456</v>
      </c>
      <c r="B260" s="26"/>
      <c r="C260" s="27"/>
      <c r="D260" s="27" t="s">
        <v>457</v>
      </c>
      <c r="E260" s="18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>
        <f t="shared" si="20"/>
        <v>0</v>
      </c>
      <c r="AB260" s="50">
        <f t="shared" si="21"/>
        <v>0</v>
      </c>
      <c r="AC260" s="50">
        <f t="shared" si="22"/>
        <v>0</v>
      </c>
      <c r="AD260" s="50">
        <f t="shared" si="23"/>
        <v>0</v>
      </c>
      <c r="AE260" s="50">
        <f t="shared" si="24"/>
        <v>0</v>
      </c>
      <c r="AF260" s="50">
        <f t="shared" si="25"/>
        <v>0</v>
      </c>
    </row>
    <row r="261" spans="1:32" x14ac:dyDescent="0.55000000000000004">
      <c r="A261" s="25" t="s">
        <v>458</v>
      </c>
      <c r="B261" s="26"/>
      <c r="C261" s="27"/>
      <c r="D261" s="27" t="s">
        <v>459</v>
      </c>
      <c r="E261" s="18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>
        <f t="shared" si="20"/>
        <v>0</v>
      </c>
      <c r="AB261" s="50">
        <f t="shared" si="21"/>
        <v>0</v>
      </c>
      <c r="AC261" s="50">
        <f t="shared" si="22"/>
        <v>0</v>
      </c>
      <c r="AD261" s="50">
        <f t="shared" si="23"/>
        <v>0</v>
      </c>
      <c r="AE261" s="50">
        <f t="shared" si="24"/>
        <v>0</v>
      </c>
      <c r="AF261" s="50">
        <f t="shared" si="25"/>
        <v>0</v>
      </c>
    </row>
    <row r="262" spans="1:32" x14ac:dyDescent="0.55000000000000004">
      <c r="A262" s="25" t="s">
        <v>460</v>
      </c>
      <c r="B262" s="26"/>
      <c r="C262" s="27"/>
      <c r="D262" s="27" t="s">
        <v>461</v>
      </c>
      <c r="E262" s="18"/>
      <c r="F262" s="50">
        <v>730000</v>
      </c>
      <c r="G262" s="50"/>
      <c r="H262" s="50"/>
      <c r="I262" s="50"/>
      <c r="J262" s="50"/>
      <c r="K262" s="50"/>
      <c r="L262" s="50"/>
      <c r="M262" s="50"/>
      <c r="N262" s="50">
        <v>120000</v>
      </c>
      <c r="O262" s="50"/>
      <c r="P262" s="50"/>
      <c r="Q262" s="50"/>
      <c r="R262" s="50"/>
      <c r="S262" s="50">
        <v>100000</v>
      </c>
      <c r="T262" s="50"/>
      <c r="U262" s="50"/>
      <c r="V262" s="50"/>
      <c r="W262" s="50">
        <v>200000</v>
      </c>
      <c r="X262" s="50"/>
      <c r="Y262" s="50"/>
      <c r="Z262" s="50"/>
      <c r="AA262" s="50">
        <f t="shared" si="20"/>
        <v>730000</v>
      </c>
      <c r="AB262" s="50">
        <f t="shared" si="21"/>
        <v>120000</v>
      </c>
      <c r="AC262" s="50">
        <f t="shared" si="22"/>
        <v>0</v>
      </c>
      <c r="AD262" s="50">
        <f t="shared" si="23"/>
        <v>100000</v>
      </c>
      <c r="AE262" s="50">
        <f t="shared" si="24"/>
        <v>200000</v>
      </c>
      <c r="AF262" s="50">
        <f t="shared" si="25"/>
        <v>1150000</v>
      </c>
    </row>
    <row r="263" spans="1:32" x14ac:dyDescent="0.55000000000000004">
      <c r="A263" s="25" t="s">
        <v>462</v>
      </c>
      <c r="B263" s="26"/>
      <c r="C263" s="27"/>
      <c r="D263" s="27" t="s">
        <v>463</v>
      </c>
      <c r="E263" s="18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>
        <f t="shared" si="20"/>
        <v>0</v>
      </c>
      <c r="AB263" s="50">
        <f t="shared" si="21"/>
        <v>0</v>
      </c>
      <c r="AC263" s="50">
        <f t="shared" si="22"/>
        <v>0</v>
      </c>
      <c r="AD263" s="50">
        <f t="shared" si="23"/>
        <v>0</v>
      </c>
      <c r="AE263" s="50">
        <f t="shared" si="24"/>
        <v>0</v>
      </c>
      <c r="AF263" s="50">
        <f t="shared" si="25"/>
        <v>0</v>
      </c>
    </row>
    <row r="264" spans="1:32" x14ac:dyDescent="0.55000000000000004">
      <c r="A264" s="25" t="s">
        <v>464</v>
      </c>
      <c r="B264" s="26"/>
      <c r="C264" s="27"/>
      <c r="D264" s="27" t="s">
        <v>465</v>
      </c>
      <c r="E264" s="18"/>
      <c r="F264" s="50">
        <v>210000</v>
      </c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>
        <f t="shared" si="20"/>
        <v>210000</v>
      </c>
      <c r="AB264" s="50">
        <f t="shared" si="21"/>
        <v>0</v>
      </c>
      <c r="AC264" s="50">
        <f t="shared" si="22"/>
        <v>0</v>
      </c>
      <c r="AD264" s="50">
        <f t="shared" si="23"/>
        <v>0</v>
      </c>
      <c r="AE264" s="50">
        <f t="shared" si="24"/>
        <v>0</v>
      </c>
      <c r="AF264" s="50">
        <f t="shared" si="25"/>
        <v>210000</v>
      </c>
    </row>
    <row r="265" spans="1:32" x14ac:dyDescent="0.55000000000000004">
      <c r="A265" s="25"/>
      <c r="B265" s="28"/>
      <c r="C265" s="21" t="s">
        <v>466</v>
      </c>
      <c r="D265" s="27"/>
      <c r="E265" s="18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</row>
    <row r="266" spans="1:32" x14ac:dyDescent="0.55000000000000004">
      <c r="A266" s="25" t="s">
        <v>467</v>
      </c>
      <c r="B266" s="26"/>
      <c r="C266" s="27"/>
      <c r="D266" s="27" t="s">
        <v>468</v>
      </c>
      <c r="E266" s="18"/>
      <c r="F266" s="50">
        <v>20000</v>
      </c>
      <c r="G266" s="50"/>
      <c r="H266" s="50"/>
      <c r="I266" s="50"/>
      <c r="J266" s="50"/>
      <c r="K266" s="50"/>
      <c r="L266" s="50"/>
      <c r="M266" s="50"/>
      <c r="N266" s="50">
        <v>20000</v>
      </c>
      <c r="O266" s="50"/>
      <c r="P266" s="50"/>
      <c r="Q266" s="50"/>
      <c r="R266" s="50"/>
      <c r="S266" s="50">
        <v>16000</v>
      </c>
      <c r="T266" s="50"/>
      <c r="U266" s="50"/>
      <c r="V266" s="50"/>
      <c r="W266" s="50">
        <v>20000</v>
      </c>
      <c r="X266" s="50"/>
      <c r="Y266" s="50"/>
      <c r="Z266" s="50"/>
      <c r="AA266" s="50">
        <f t="shared" si="20"/>
        <v>20000</v>
      </c>
      <c r="AB266" s="50">
        <f t="shared" si="21"/>
        <v>20000</v>
      </c>
      <c r="AC266" s="50">
        <f t="shared" si="22"/>
        <v>0</v>
      </c>
      <c r="AD266" s="50">
        <f t="shared" si="23"/>
        <v>16000</v>
      </c>
      <c r="AE266" s="50">
        <f t="shared" si="24"/>
        <v>20000</v>
      </c>
      <c r="AF266" s="50">
        <f t="shared" si="25"/>
        <v>76000</v>
      </c>
    </row>
    <row r="267" spans="1:32" x14ac:dyDescent="0.55000000000000004">
      <c r="A267" s="25" t="s">
        <v>469</v>
      </c>
      <c r="B267" s="26"/>
      <c r="C267" s="27"/>
      <c r="D267" s="27" t="s">
        <v>470</v>
      </c>
      <c r="E267" s="18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>
        <f t="shared" si="20"/>
        <v>0</v>
      </c>
      <c r="AB267" s="50">
        <f t="shared" si="21"/>
        <v>0</v>
      </c>
      <c r="AC267" s="50">
        <f t="shared" si="22"/>
        <v>0</v>
      </c>
      <c r="AD267" s="50">
        <f t="shared" si="23"/>
        <v>0</v>
      </c>
      <c r="AE267" s="50">
        <f t="shared" si="24"/>
        <v>0</v>
      </c>
      <c r="AF267" s="50">
        <f t="shared" si="25"/>
        <v>0</v>
      </c>
    </row>
    <row r="268" spans="1:32" x14ac:dyDescent="0.55000000000000004">
      <c r="A268" s="25" t="s">
        <v>471</v>
      </c>
      <c r="B268" s="26"/>
      <c r="C268" s="27"/>
      <c r="D268" s="27" t="s">
        <v>472</v>
      </c>
      <c r="E268" s="18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>
        <f t="shared" si="20"/>
        <v>0</v>
      </c>
      <c r="AB268" s="50">
        <f t="shared" si="21"/>
        <v>0</v>
      </c>
      <c r="AC268" s="50">
        <f t="shared" si="22"/>
        <v>0</v>
      </c>
      <c r="AD268" s="50">
        <f t="shared" si="23"/>
        <v>0</v>
      </c>
      <c r="AE268" s="50">
        <f t="shared" si="24"/>
        <v>0</v>
      </c>
      <c r="AF268" s="50">
        <f t="shared" si="25"/>
        <v>0</v>
      </c>
    </row>
    <row r="269" spans="1:32" x14ac:dyDescent="0.55000000000000004">
      <c r="A269" s="25" t="s">
        <v>473</v>
      </c>
      <c r="B269" s="26"/>
      <c r="C269" s="27"/>
      <c r="D269" s="27" t="s">
        <v>474</v>
      </c>
      <c r="E269" s="18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>
        <f t="shared" ref="AA269:AA277" si="26">F269+G269+H269+I269+J269+K269+L269+M269</f>
        <v>0</v>
      </c>
      <c r="AB269" s="50">
        <f t="shared" ref="AB269:AB277" si="27">N269+O269+P269+Q269</f>
        <v>0</v>
      </c>
      <c r="AC269" s="50">
        <f t="shared" ref="AC269:AC277" si="28">R269</f>
        <v>0</v>
      </c>
      <c r="AD269" s="50">
        <f t="shared" ref="AD269:AD277" si="29">S269+T269+U269+V269</f>
        <v>0</v>
      </c>
      <c r="AE269" s="50">
        <f t="shared" ref="AE269:AE277" si="30">W269+X269+Y269+Z269</f>
        <v>0</v>
      </c>
      <c r="AF269" s="50">
        <f t="shared" ref="AF269:AF277" si="31">SUM(AA269:AE269)</f>
        <v>0</v>
      </c>
    </row>
    <row r="270" spans="1:32" x14ac:dyDescent="0.55000000000000004">
      <c r="A270" s="25" t="s">
        <v>475</v>
      </c>
      <c r="B270" s="26"/>
      <c r="C270" s="27"/>
      <c r="D270" s="27" t="s">
        <v>476</v>
      </c>
      <c r="E270" s="18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>
        <f t="shared" si="26"/>
        <v>0</v>
      </c>
      <c r="AB270" s="50">
        <f t="shared" si="27"/>
        <v>0</v>
      </c>
      <c r="AC270" s="50">
        <f t="shared" si="28"/>
        <v>0</v>
      </c>
      <c r="AD270" s="50">
        <f t="shared" si="29"/>
        <v>0</v>
      </c>
      <c r="AE270" s="50">
        <f t="shared" si="30"/>
        <v>0</v>
      </c>
      <c r="AF270" s="50">
        <f t="shared" si="31"/>
        <v>0</v>
      </c>
    </row>
    <row r="271" spans="1:32" x14ac:dyDescent="0.55000000000000004">
      <c r="A271" s="25"/>
      <c r="B271" s="28" t="s">
        <v>477</v>
      </c>
      <c r="C271" s="27"/>
      <c r="D271" s="27"/>
      <c r="E271" s="18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</row>
    <row r="272" spans="1:32" x14ac:dyDescent="0.55000000000000004">
      <c r="A272" s="25"/>
      <c r="B272" s="26"/>
      <c r="C272" s="21" t="s">
        <v>478</v>
      </c>
      <c r="D272" s="27"/>
      <c r="E272" s="18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</row>
    <row r="273" spans="1:32" x14ac:dyDescent="0.55000000000000004">
      <c r="A273" s="25" t="s">
        <v>479</v>
      </c>
      <c r="B273" s="26"/>
      <c r="C273" s="27"/>
      <c r="D273" s="27" t="s">
        <v>478</v>
      </c>
      <c r="E273" s="18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>
        <f t="shared" si="26"/>
        <v>0</v>
      </c>
      <c r="AB273" s="50">
        <f t="shared" si="27"/>
        <v>0</v>
      </c>
      <c r="AC273" s="50">
        <f t="shared" si="28"/>
        <v>0</v>
      </c>
      <c r="AD273" s="50">
        <f t="shared" si="29"/>
        <v>0</v>
      </c>
      <c r="AE273" s="50">
        <f t="shared" si="30"/>
        <v>0</v>
      </c>
      <c r="AF273" s="50">
        <f t="shared" si="31"/>
        <v>0</v>
      </c>
    </row>
    <row r="274" spans="1:32" x14ac:dyDescent="0.55000000000000004">
      <c r="A274" s="25"/>
      <c r="B274" s="28"/>
      <c r="C274" s="21" t="s">
        <v>480</v>
      </c>
      <c r="D274" s="27"/>
      <c r="E274" s="18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</row>
    <row r="275" spans="1:32" x14ac:dyDescent="0.55000000000000004">
      <c r="A275" s="25" t="s">
        <v>481</v>
      </c>
      <c r="B275" s="26"/>
      <c r="C275" s="27"/>
      <c r="D275" s="27" t="s">
        <v>482</v>
      </c>
      <c r="E275" s="18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>
        <f t="shared" si="26"/>
        <v>0</v>
      </c>
      <c r="AB275" s="50">
        <f t="shared" si="27"/>
        <v>0</v>
      </c>
      <c r="AC275" s="50">
        <f t="shared" si="28"/>
        <v>0</v>
      </c>
      <c r="AD275" s="50">
        <f t="shared" si="29"/>
        <v>0</v>
      </c>
      <c r="AE275" s="50">
        <f t="shared" si="30"/>
        <v>0</v>
      </c>
      <c r="AF275" s="50">
        <f t="shared" si="31"/>
        <v>0</v>
      </c>
    </row>
    <row r="276" spans="1:32" x14ac:dyDescent="0.55000000000000004">
      <c r="A276" s="25" t="s">
        <v>483</v>
      </c>
      <c r="B276" s="26"/>
      <c r="C276" s="27"/>
      <c r="D276" s="27" t="s">
        <v>484</v>
      </c>
      <c r="E276" s="18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>
        <f t="shared" si="26"/>
        <v>0</v>
      </c>
      <c r="AB276" s="50">
        <f t="shared" si="27"/>
        <v>0</v>
      </c>
      <c r="AC276" s="50">
        <f t="shared" si="28"/>
        <v>0</v>
      </c>
      <c r="AD276" s="50">
        <f t="shared" si="29"/>
        <v>0</v>
      </c>
      <c r="AE276" s="50">
        <f t="shared" si="30"/>
        <v>0</v>
      </c>
      <c r="AF276" s="50">
        <f t="shared" si="31"/>
        <v>0</v>
      </c>
    </row>
    <row r="277" spans="1:32" x14ac:dyDescent="0.55000000000000004">
      <c r="A277" s="25" t="s">
        <v>485</v>
      </c>
      <c r="B277" s="41"/>
      <c r="C277" s="38"/>
      <c r="D277" s="38" t="s">
        <v>486</v>
      </c>
      <c r="E277" s="42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0">
        <f t="shared" si="26"/>
        <v>0</v>
      </c>
      <c r="AB277" s="50">
        <f t="shared" si="27"/>
        <v>0</v>
      </c>
      <c r="AC277" s="50">
        <f t="shared" si="28"/>
        <v>0</v>
      </c>
      <c r="AD277" s="50">
        <f t="shared" si="29"/>
        <v>0</v>
      </c>
      <c r="AE277" s="50">
        <f t="shared" si="30"/>
        <v>0</v>
      </c>
      <c r="AF277" s="50">
        <f t="shared" si="31"/>
        <v>0</v>
      </c>
    </row>
    <row r="278" spans="1:32" x14ac:dyDescent="0.55000000000000004">
      <c r="A278" s="43"/>
      <c r="B278" s="260" t="s">
        <v>487</v>
      </c>
      <c r="C278" s="261"/>
      <c r="D278" s="261"/>
      <c r="E278" s="261"/>
      <c r="F278" s="141">
        <f t="shared" ref="F278:M278" si="32">SUM(F12:F277)</f>
        <v>342831000</v>
      </c>
      <c r="G278" s="141">
        <f t="shared" si="32"/>
        <v>4588000</v>
      </c>
      <c r="H278" s="141">
        <f t="shared" si="32"/>
        <v>4463000</v>
      </c>
      <c r="I278" s="141">
        <f t="shared" si="32"/>
        <v>13336000</v>
      </c>
      <c r="J278" s="141">
        <f t="shared" si="32"/>
        <v>9475000</v>
      </c>
      <c r="K278" s="141">
        <f t="shared" si="32"/>
        <v>6752500</v>
      </c>
      <c r="L278" s="141">
        <f t="shared" si="32"/>
        <v>4461500</v>
      </c>
      <c r="M278" s="141">
        <f t="shared" si="32"/>
        <v>4634000</v>
      </c>
      <c r="N278" s="141">
        <f>SUM(N12:N277)</f>
        <v>348648000</v>
      </c>
      <c r="O278" s="141">
        <f t="shared" ref="O278:AF278" si="33">SUM(O12:O277)</f>
        <v>15390000</v>
      </c>
      <c r="P278" s="141">
        <f t="shared" si="33"/>
        <v>4137500</v>
      </c>
      <c r="Q278" s="141">
        <f t="shared" si="33"/>
        <v>9210500</v>
      </c>
      <c r="R278" s="141">
        <f t="shared" si="33"/>
        <v>6111000</v>
      </c>
      <c r="S278" s="141">
        <f t="shared" si="33"/>
        <v>529224000</v>
      </c>
      <c r="T278" s="141">
        <f t="shared" si="33"/>
        <v>12659000</v>
      </c>
      <c r="U278" s="141">
        <f t="shared" si="33"/>
        <v>3022000</v>
      </c>
      <c r="V278" s="141">
        <f t="shared" si="33"/>
        <v>7299500</v>
      </c>
      <c r="W278" s="141">
        <f t="shared" si="33"/>
        <v>193717000</v>
      </c>
      <c r="X278" s="141">
        <f t="shared" si="33"/>
        <v>12358000</v>
      </c>
      <c r="Y278" s="141">
        <f t="shared" si="33"/>
        <v>2564500</v>
      </c>
      <c r="Z278" s="141">
        <f t="shared" si="33"/>
        <v>6755000</v>
      </c>
      <c r="AA278" s="141">
        <f t="shared" si="33"/>
        <v>390541000</v>
      </c>
      <c r="AB278" s="141">
        <f t="shared" si="33"/>
        <v>377386000</v>
      </c>
      <c r="AC278" s="141">
        <f t="shared" si="33"/>
        <v>6111000</v>
      </c>
      <c r="AD278" s="141">
        <f t="shared" si="33"/>
        <v>552204500</v>
      </c>
      <c r="AE278" s="141">
        <f t="shared" si="33"/>
        <v>215394500</v>
      </c>
      <c r="AF278" s="141">
        <f t="shared" si="33"/>
        <v>1541637000</v>
      </c>
    </row>
    <row r="279" spans="1:32" x14ac:dyDescent="0.55000000000000004">
      <c r="E279" s="1" t="s">
        <v>739</v>
      </c>
    </row>
    <row r="280" spans="1:32" x14ac:dyDescent="0.55000000000000004">
      <c r="E280" s="1" t="s">
        <v>740</v>
      </c>
      <c r="F280" s="143">
        <f>F278-F279</f>
        <v>342831000</v>
      </c>
    </row>
    <row r="281" spans="1:32" x14ac:dyDescent="0.55000000000000004">
      <c r="E281" s="1" t="s">
        <v>741</v>
      </c>
      <c r="F281" s="143">
        <f>[1]แบบงป.001!F117</f>
        <v>0</v>
      </c>
    </row>
  </sheetData>
  <mergeCells count="8">
    <mergeCell ref="B278:E278"/>
    <mergeCell ref="AI17:AJ17"/>
    <mergeCell ref="AI18:AJ18"/>
    <mergeCell ref="AJ20:AK20"/>
    <mergeCell ref="A1:E1"/>
    <mergeCell ref="A2:E2"/>
    <mergeCell ref="B6:E6"/>
    <mergeCell ref="B7:E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รายได้59</vt:lpstr>
      <vt:lpstr>คชจ.59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2016-05-27T07:04:42Z</dcterms:modified>
</cp:coreProperties>
</file>